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16"/>
  </bookViews>
  <sheets>
    <sheet name="1" sheetId="1" r:id="rId1"/>
    <sheet name="1.1" sheetId="2" r:id="rId2"/>
    <sheet name="2" sheetId="3" r:id="rId3"/>
    <sheet name="2.1" sheetId="4" r:id="rId4"/>
    <sheet name="3" sheetId="5" r:id="rId5"/>
    <sheet name="3.1" sheetId="6" r:id="rId6"/>
    <sheet name="4" sheetId="7" r:id="rId7"/>
    <sheet name="4.1" sheetId="10" r:id="rId8"/>
    <sheet name="6" sheetId="8" r:id="rId9"/>
    <sheet name="7" sheetId="9" r:id="rId10"/>
    <sheet name="7.1" sheetId="11" r:id="rId11"/>
    <sheet name="8" sheetId="12" r:id="rId12"/>
    <sheet name="9" sheetId="13" r:id="rId13"/>
    <sheet name="10" sheetId="14" r:id="rId14"/>
  </sheets>
  <calcPr calcId="124519"/>
</workbook>
</file>

<file path=xl/calcChain.xml><?xml version="1.0" encoding="utf-8"?>
<calcChain xmlns="http://schemas.openxmlformats.org/spreadsheetml/2006/main">
  <c r="C9" i="1"/>
  <c r="D14" i="14"/>
  <c r="C14"/>
  <c r="D11"/>
  <c r="D17" s="1"/>
  <c r="C11"/>
  <c r="C17" s="1"/>
  <c r="C14" i="13" l="1"/>
  <c r="C11"/>
  <c r="C17" l="1"/>
  <c r="F10" i="5"/>
  <c r="E8" i="12" l="1"/>
  <c r="D8"/>
  <c r="E8" i="11"/>
  <c r="D8"/>
  <c r="G9" i="6"/>
  <c r="E19" i="11"/>
  <c r="E17"/>
  <c r="E15"/>
  <c r="E13"/>
  <c r="E9"/>
  <c r="D13"/>
  <c r="D9"/>
  <c r="D19"/>
  <c r="D17"/>
  <c r="D15"/>
  <c r="D24" i="9"/>
  <c r="G75" i="7"/>
  <c r="G76"/>
  <c r="G77"/>
  <c r="G78"/>
  <c r="G79"/>
  <c r="F78" i="5"/>
  <c r="F77" s="1"/>
  <c r="F76" s="1"/>
  <c r="F75" s="1"/>
  <c r="F80"/>
  <c r="F74" l="1"/>
  <c r="G67" i="7" l="1"/>
  <c r="G68"/>
  <c r="F67" i="5"/>
  <c r="F14"/>
  <c r="F13" s="1"/>
  <c r="F12" s="1"/>
  <c r="D9" i="9"/>
  <c r="C50" i="1"/>
  <c r="G50" i="7"/>
  <c r="G49" s="1"/>
  <c r="G48" s="1"/>
  <c r="G54"/>
  <c r="G53" s="1"/>
  <c r="F11" i="5" l="1"/>
  <c r="F48"/>
  <c r="F54" l="1"/>
  <c r="C11" i="1" l="1"/>
  <c r="C26"/>
  <c r="C25" s="1"/>
  <c r="C24" s="1"/>
  <c r="C23" s="1"/>
  <c r="C28"/>
  <c r="C27" s="1"/>
  <c r="C31" i="4"/>
  <c r="G31" i="6"/>
  <c r="H45" i="10"/>
  <c r="G45"/>
  <c r="H44"/>
  <c r="G44"/>
  <c r="H41"/>
  <c r="H40" s="1"/>
  <c r="H39" s="1"/>
  <c r="H38" s="1"/>
  <c r="H37" s="1"/>
  <c r="G41"/>
  <c r="G40" s="1"/>
  <c r="H75"/>
  <c r="H74" s="1"/>
  <c r="H73" s="1"/>
  <c r="H72" s="1"/>
  <c r="H71" s="1"/>
  <c r="G75"/>
  <c r="G74" s="1"/>
  <c r="G73" s="1"/>
  <c r="G72" s="1"/>
  <c r="G71" s="1"/>
  <c r="H69"/>
  <c r="G69"/>
  <c r="G68" s="1"/>
  <c r="G67" s="1"/>
  <c r="G66" s="1"/>
  <c r="G65" s="1"/>
  <c r="H68"/>
  <c r="H67" s="1"/>
  <c r="H66" s="1"/>
  <c r="H65" s="1"/>
  <c r="H63"/>
  <c r="H62" s="1"/>
  <c r="H61" s="1"/>
  <c r="H60" s="1"/>
  <c r="G63"/>
  <c r="G62" s="1"/>
  <c r="G61" s="1"/>
  <c r="G60" s="1"/>
  <c r="H58"/>
  <c r="G58"/>
  <c r="H57"/>
  <c r="H56" s="1"/>
  <c r="H55" s="1"/>
  <c r="H54" s="1"/>
  <c r="H53" s="1"/>
  <c r="G57"/>
  <c r="G56" s="1"/>
  <c r="G55" s="1"/>
  <c r="G54" s="1"/>
  <c r="G53" s="1"/>
  <c r="H51"/>
  <c r="H50" s="1"/>
  <c r="H49" s="1"/>
  <c r="H48" s="1"/>
  <c r="H47" s="1"/>
  <c r="G51"/>
  <c r="G50" s="1"/>
  <c r="G49" s="1"/>
  <c r="G48" s="1"/>
  <c r="G47" s="1"/>
  <c r="H33"/>
  <c r="G33"/>
  <c r="H29"/>
  <c r="H28" s="1"/>
  <c r="G29"/>
  <c r="G28" s="1"/>
  <c r="H25"/>
  <c r="H24" s="1"/>
  <c r="G25"/>
  <c r="G24" s="1"/>
  <c r="H19"/>
  <c r="G19"/>
  <c r="H14"/>
  <c r="H13" s="1"/>
  <c r="H12" s="1"/>
  <c r="G14"/>
  <c r="G13" s="1"/>
  <c r="G12" s="1"/>
  <c r="G47" i="6"/>
  <c r="F47"/>
  <c r="C27" i="4"/>
  <c r="G35" i="7"/>
  <c r="G39" i="10" l="1"/>
  <c r="G38" s="1"/>
  <c r="G37" s="1"/>
  <c r="G23"/>
  <c r="G22" s="1"/>
  <c r="G21" s="1"/>
  <c r="H23"/>
  <c r="H22" s="1"/>
  <c r="H21" s="1"/>
  <c r="H11"/>
  <c r="H10"/>
  <c r="H9" s="1"/>
  <c r="H8" s="1"/>
  <c r="G10"/>
  <c r="G11"/>
  <c r="G9" l="1"/>
  <c r="G8" s="1"/>
  <c r="D13" i="9" l="1"/>
  <c r="D22"/>
  <c r="D20"/>
  <c r="D18"/>
  <c r="D8" l="1"/>
  <c r="G119" i="7"/>
  <c r="G118" s="1"/>
  <c r="G117" s="1"/>
  <c r="G116" s="1"/>
  <c r="G115" s="1"/>
  <c r="G114" s="1"/>
  <c r="G112"/>
  <c r="G111" s="1"/>
  <c r="G110" s="1"/>
  <c r="G99"/>
  <c r="G98" s="1"/>
  <c r="G97" s="1"/>
  <c r="G95"/>
  <c r="G94" s="1"/>
  <c r="G86"/>
  <c r="G73"/>
  <c r="G45"/>
  <c r="G43" s="1"/>
  <c r="G39"/>
  <c r="G38" s="1"/>
  <c r="G109" l="1"/>
  <c r="G108" s="1"/>
  <c r="G93"/>
  <c r="G92"/>
  <c r="G106"/>
  <c r="G105" s="1"/>
  <c r="G103" s="1"/>
  <c r="G102" s="1"/>
  <c r="G101" s="1"/>
  <c r="G90"/>
  <c r="G89" s="1"/>
  <c r="G88" s="1"/>
  <c r="G85"/>
  <c r="G84" s="1"/>
  <c r="G72"/>
  <c r="G71" s="1"/>
  <c r="G70" s="1"/>
  <c r="G69" s="1"/>
  <c r="G66"/>
  <c r="G65"/>
  <c r="G62"/>
  <c r="G61" s="1"/>
  <c r="G56"/>
  <c r="G34"/>
  <c r="G29"/>
  <c r="G28" s="1"/>
  <c r="G27" s="1"/>
  <c r="G24"/>
  <c r="G19"/>
  <c r="G18" s="1"/>
  <c r="G17" s="1"/>
  <c r="G14"/>
  <c r="G13" s="1"/>
  <c r="G12" s="1"/>
  <c r="F72" i="6"/>
  <c r="G75"/>
  <c r="G74" s="1"/>
  <c r="G73" s="1"/>
  <c r="G72" s="1"/>
  <c r="F75"/>
  <c r="F74" s="1"/>
  <c r="F73" s="1"/>
  <c r="G70"/>
  <c r="G69" s="1"/>
  <c r="G68" s="1"/>
  <c r="G67" s="1"/>
  <c r="G66" s="1"/>
  <c r="F70"/>
  <c r="F69" s="1"/>
  <c r="F68" s="1"/>
  <c r="F67" s="1"/>
  <c r="F66" s="1"/>
  <c r="G64"/>
  <c r="G63" s="1"/>
  <c r="G62" s="1"/>
  <c r="G61" s="1"/>
  <c r="G60" s="1"/>
  <c r="F64"/>
  <c r="F63" s="1"/>
  <c r="G58"/>
  <c r="F58"/>
  <c r="G57"/>
  <c r="G56" s="1"/>
  <c r="G55" s="1"/>
  <c r="G54" s="1"/>
  <c r="G53" s="1"/>
  <c r="F57"/>
  <c r="F56" s="1"/>
  <c r="F55" s="1"/>
  <c r="F54" s="1"/>
  <c r="F53" s="1"/>
  <c r="G51"/>
  <c r="G50" s="1"/>
  <c r="G49" s="1"/>
  <c r="G48" s="1"/>
  <c r="F51"/>
  <c r="F50" s="1"/>
  <c r="F49" s="1"/>
  <c r="F48" s="1"/>
  <c r="G45"/>
  <c r="F45"/>
  <c r="G44"/>
  <c r="F44"/>
  <c r="G41"/>
  <c r="G40" s="1"/>
  <c r="F41"/>
  <c r="F40" s="1"/>
  <c r="G33"/>
  <c r="F33"/>
  <c r="G29"/>
  <c r="G28" s="1"/>
  <c r="F29"/>
  <c r="F28" s="1"/>
  <c r="G25"/>
  <c r="G24" s="1"/>
  <c r="F25"/>
  <c r="F24" s="1"/>
  <c r="G19"/>
  <c r="F19"/>
  <c r="G14"/>
  <c r="G13" s="1"/>
  <c r="G12" s="1"/>
  <c r="F14"/>
  <c r="F13" s="1"/>
  <c r="F12" s="1"/>
  <c r="F118" i="5"/>
  <c r="F117" s="1"/>
  <c r="F116" s="1"/>
  <c r="F115" s="1"/>
  <c r="F114" s="1"/>
  <c r="F113" s="1"/>
  <c r="F111"/>
  <c r="F110" s="1"/>
  <c r="F109" s="1"/>
  <c r="F108" s="1"/>
  <c r="F107" s="1"/>
  <c r="F105"/>
  <c r="F104" s="1"/>
  <c r="F98"/>
  <c r="F97" s="1"/>
  <c r="F96" s="1"/>
  <c r="F94"/>
  <c r="F93" s="1"/>
  <c r="F89"/>
  <c r="F88" s="1"/>
  <c r="F87" s="1"/>
  <c r="F85"/>
  <c r="F84"/>
  <c r="F83" s="1"/>
  <c r="F72"/>
  <c r="F71" s="1"/>
  <c r="F70" s="1"/>
  <c r="F69" s="1"/>
  <c r="F68" s="1"/>
  <c r="F66"/>
  <c r="F65"/>
  <c r="F62"/>
  <c r="F61" s="1"/>
  <c r="F56"/>
  <c r="F55" s="1"/>
  <c r="F52"/>
  <c r="F51" s="1"/>
  <c r="F43"/>
  <c r="F41" s="1"/>
  <c r="F37"/>
  <c r="F36" s="1"/>
  <c r="F28"/>
  <c r="F27" s="1"/>
  <c r="F26" s="1"/>
  <c r="F23"/>
  <c r="F19"/>
  <c r="F18" s="1"/>
  <c r="C30" i="4"/>
  <c r="C29" s="1"/>
  <c r="C28" s="1"/>
  <c r="C26" s="1"/>
  <c r="C25" s="1"/>
  <c r="C24" s="1"/>
  <c r="D10"/>
  <c r="C10"/>
  <c r="D7"/>
  <c r="C7"/>
  <c r="D9" i="2"/>
  <c r="C9"/>
  <c r="D15"/>
  <c r="C15"/>
  <c r="D33"/>
  <c r="D32" s="1"/>
  <c r="C33"/>
  <c r="C32" s="1"/>
  <c r="D30"/>
  <c r="C30"/>
  <c r="D29"/>
  <c r="C29"/>
  <c r="D25"/>
  <c r="D24" s="1"/>
  <c r="D23" s="1"/>
  <c r="C25"/>
  <c r="C24" s="1"/>
  <c r="C23" s="1"/>
  <c r="D21"/>
  <c r="C21"/>
  <c r="D19"/>
  <c r="C19"/>
  <c r="D18"/>
  <c r="C18"/>
  <c r="D16"/>
  <c r="C16"/>
  <c r="D13"/>
  <c r="C13"/>
  <c r="D11"/>
  <c r="D10" s="1"/>
  <c r="C11"/>
  <c r="C10" s="1"/>
  <c r="C49" i="1"/>
  <c r="C47"/>
  <c r="C46" s="1"/>
  <c r="C44"/>
  <c r="C43" s="1"/>
  <c r="C41"/>
  <c r="C40" s="1"/>
  <c r="C38"/>
  <c r="C36"/>
  <c r="C34"/>
  <c r="C32"/>
  <c r="C31" s="1"/>
  <c r="C21"/>
  <c r="C19"/>
  <c r="C18"/>
  <c r="C16"/>
  <c r="C13"/>
  <c r="C10"/>
  <c r="C15" l="1"/>
  <c r="G83" i="7"/>
  <c r="G82" s="1"/>
  <c r="G81" s="1"/>
  <c r="G60"/>
  <c r="G59" s="1"/>
  <c r="G33"/>
  <c r="G32" s="1"/>
  <c r="G26" s="1"/>
  <c r="G11"/>
  <c r="G10" s="1"/>
  <c r="G23" i="6"/>
  <c r="G22" s="1"/>
  <c r="G21" s="1"/>
  <c r="F23"/>
  <c r="G39"/>
  <c r="G38" s="1"/>
  <c r="G37" s="1"/>
  <c r="F62"/>
  <c r="F61" s="1"/>
  <c r="F60" s="1"/>
  <c r="F39"/>
  <c r="F38" s="1"/>
  <c r="F37" s="1"/>
  <c r="G10"/>
  <c r="G11"/>
  <c r="F10"/>
  <c r="F11"/>
  <c r="F33" i="5"/>
  <c r="F32" s="1"/>
  <c r="F31" s="1"/>
  <c r="F25" s="1"/>
  <c r="F60"/>
  <c r="F59" s="1"/>
  <c r="F58" s="1"/>
  <c r="F17"/>
  <c r="F47"/>
  <c r="F46" s="1"/>
  <c r="F92"/>
  <c r="F91"/>
  <c r="F82" s="1"/>
  <c r="F81" s="1"/>
  <c r="F102"/>
  <c r="F101" s="1"/>
  <c r="F100" s="1"/>
  <c r="F103"/>
  <c r="D28" i="2"/>
  <c r="D27" s="1"/>
  <c r="C28"/>
  <c r="C27" s="1"/>
  <c r="C30" i="1"/>
  <c r="C29"/>
  <c r="F9" i="5" l="1"/>
  <c r="F8" s="1"/>
  <c r="C28" i="3" s="1"/>
  <c r="F9" i="6"/>
  <c r="F8" s="1"/>
  <c r="F22"/>
  <c r="F21" s="1"/>
  <c r="G9" i="7"/>
  <c r="G8" s="1"/>
  <c r="G8" i="6"/>
  <c r="D31" i="4" s="1"/>
  <c r="D30" s="1"/>
  <c r="D29" s="1"/>
  <c r="D28" s="1"/>
  <c r="C35" i="2"/>
  <c r="D35"/>
  <c r="D27" i="4" s="1"/>
  <c r="D26" s="1"/>
  <c r="D25" s="1"/>
  <c r="D24" s="1"/>
  <c r="C52" i="1"/>
  <c r="C24" i="3" s="1"/>
  <c r="C23" s="1"/>
  <c r="C27" l="1"/>
  <c r="C26" s="1"/>
  <c r="C25" s="1"/>
  <c r="C22"/>
  <c r="C21" s="1"/>
  <c r="C20" l="1"/>
</calcChain>
</file>

<file path=xl/sharedStrings.xml><?xml version="1.0" encoding="utf-8"?>
<sst xmlns="http://schemas.openxmlformats.org/spreadsheetml/2006/main" count="2141" uniqueCount="371">
  <si>
    <t xml:space="preserve">Приложение № 1 </t>
  </si>
  <si>
    <t xml:space="preserve">к Решению Совета Муниципального образования "Сельское поселение Раздорский сельсовет Камызякского муниципального района Астраханской области" от ______ № ___ "Об утверждении бюджета Муниципального образования " Сельское поселение Раздорский сельсовет Камызякского муниципального района Астраханской области" 2024 год и плановый период 2025-2026 годов" </t>
  </si>
  <si>
    <t>Доходы бюджета муниципального образования   "Сельское поселение Раздорский сельсовет Камызякского муниципального района Астраханской области" на 2024 год</t>
  </si>
  <si>
    <t>рублей</t>
  </si>
  <si>
    <t>Наименование показателя</t>
  </si>
  <si>
    <t>Код дохода по КД</t>
  </si>
  <si>
    <t>2024 год</t>
  </si>
  <si>
    <t>2</t>
  </si>
  <si>
    <t>НАЛОГОВЫЕ И НЕНАЛОГОВЫЕ ДОХОДЫ</t>
  </si>
  <si>
    <t>000 1 00 00000 00 0000 000</t>
  </si>
  <si>
    <t>НАЛОГИ НА ПРИБЫЛЬ, ДОХОДЫ</t>
  </si>
  <si>
    <t>000 1 01 00000 00 0000 000</t>
  </si>
  <si>
    <t>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</si>
  <si>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</si>
  <si>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</si>
  <si>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</si>
  <si>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НАЛОГИ НА СОВОКУПНЫЙ ДОХОД</t>
  </si>
  <si>
    <t>000 1 05 00000 00 0000 000</t>
  </si>
  <si>
    <t>Единый сельскохозяйственый налог</t>
  </si>
  <si>
    <t>000 1 05 03000 01 0000 000</t>
  </si>
  <si>
    <t>НАЛОГИ НА ИМУЩЕСТВО</t>
  </si>
  <si>
    <t>000 1 06 00000 00 0000 000</t>
  </si>
  <si>
    <t>Налоги на имущество физических лиц</t>
  </si>
  <si>
    <t>000 1 06 01000 00 0000 110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</si>
  <si>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</si>
  <si>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000 1 06 01030 10 0000 110</t>
  </si>
  <si>
    <t>Земельный налог</t>
  </si>
  <si>
    <t>000 1 06 06000 00 0000 110</t>
  </si>
  <si>
    <t>Земельный налог с организаций</t>
  </si>
  <si>
    <t>000 1 06 06030 00 0000 110</t>
  </si>
  <si>
    <t>Земельный налог с организаций, обладающих земельным участком, расположенным в границах сельских  поселений</t>
  </si>
  <si>
    <t>000 1 06 06033 10 0000 110</t>
  </si>
  <si>
    <t>Земельный налог с физических лиц</t>
  </si>
  <si>
    <t>000 1 06 06040 00 0000 110</t>
  </si>
  <si>
    <t>Земельный налог с физических лиц, обладающих земельным участком, расположенным в границах сельских поселений</t>
  </si>
  <si>
    <t>000 1 06 06043 10 0000 110</t>
  </si>
  <si>
    <t>ДОХОДЫ ОТ ИСПОЛЬЗОВАНИЯ ИМУЩЕСТВА, НАХОДЯЩЕГОСЯ В ГОСУДАРСТВЕННОЙ И МУНИЦИПАЛЬНОЙ СОБСТВЕННОСТИ</t>
  </si>
  <si>
    <t>000 1 11 00000 00 0000 000</t>
  </si>
  <si>
    <t xml:space="preserve"> 000 1 11 05000 00 0000 120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</si>
  <si>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автономных учреждений)</t>
  </si>
  <si>
    <t xml:space="preserve"> 000 1 11 05030 00 0000 120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</si>
  <si>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</si>
  <si>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 xml:space="preserve"> 000 1 11 05035 10 0000 120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</si>
  <si>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</si>
  <si>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</si>
  <si>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</si>
  <si>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</si>
  <si>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</si>
  <si>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</si>
  <si>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на выравнивание бюджетной обеспеченности</t>
  </si>
  <si>
    <t>000 2 02 15001 00 0000 150</t>
  </si>
  <si>
    <t>Субсидии бюджетам на реализацию программ формирования современной городской среды</t>
  </si>
  <si>
    <t>000 2 02 25555 00 0000 150</t>
  </si>
  <si>
    <t>Субсидии бюджетам сельских поселений на реализацию программ формирования современной городской среды</t>
  </si>
  <si>
    <t>000 2 02 25555 10 0000 150</t>
  </si>
  <si>
    <t>Субсидии бюджетам на обеспечение комплексного развития сельских территорий</t>
  </si>
  <si>
    <t>000 2 02 25576 00 0000 150</t>
  </si>
  <si>
    <t>Субсидии бюджетам сельских поселений на обеспечение комплексного развития сельских территорий</t>
  </si>
  <si>
    <t>000 2 02 25576 10 0000 150</t>
  </si>
  <si>
    <t xml:space="preserve">Прочие субсидии </t>
  </si>
  <si>
    <t>000 2 02 02999 00 0000 150</t>
  </si>
  <si>
    <t>Прочие субсидии бюджетам поселений</t>
  </si>
  <si>
    <t>000 2 02 02999 10 0000 150</t>
  </si>
  <si>
    <t>Субвенции бюджетам бюджетной системы Российской Федерации</t>
  </si>
  <si>
    <t>000 2 02 30000 00 0000 150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</si>
  <si>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</si>
  <si>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</si>
  <si>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</si>
  <si>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000 2 02 35118 10 0000 150</t>
  </si>
  <si>
    <t>Прочие межбюджетные трансферты, передаваемые бюджетам поселений</t>
  </si>
  <si>
    <t>Иные межбюджетные трансферты</t>
  </si>
  <si>
    <t>000 2 02 40000 00 0000 150</t>
  </si>
  <si>
    <t>Иные 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</si>
  <si>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000 2 02 40014 00 0000 150</t>
  </si>
  <si>
    <t>Прочие межбюджетные трансферты, передаваемые бюджетам сельских поселений из бюджетов муниципальных районов</t>
  </si>
  <si>
    <t>000 2 02 40014 10 0000 150</t>
  </si>
  <si>
    <t>000 2 02 49999 00 0000 150</t>
  </si>
  <si>
    <t>000 2 02 49999 10 0000 150</t>
  </si>
  <si>
    <t>ПРОЧИЕ БЕЗВОЗМЕЗДНЫЕ ПОСТУПЛЕНИЯ</t>
  </si>
  <si>
    <t>000 2 07 00000 00 0000 000</t>
  </si>
  <si>
    <t>Прочие безвозмездные поступления в бюджеты сельских
поселений</t>
  </si>
  <si>
    <t>000 2 07 05030 10 0000 150</t>
  </si>
  <si>
    <t>Возврат неиспользованных остатков субсидий,субвенций и иных межбюджетных трансфертов, имеющих целевое назначение, прошлых лет из бюджетов сельских поселений</t>
  </si>
  <si>
    <t>000 2 19 60010 10 0000 150</t>
  </si>
  <si>
    <t>Доходы бюджета - ИТОГО</t>
  </si>
  <si>
    <t xml:space="preserve"> 8 50 00000 00 0000 000</t>
  </si>
  <si>
    <t xml:space="preserve">Приложение № 1.1 </t>
  </si>
  <si>
    <t xml:space="preserve">Доходы бюджета муниципального образования "Сельское поселение Раздорский сельсовет Камызякского муниципального района Астраханской области" на плановый период 2025-2026 годов </t>
  </si>
  <si>
    <t>2025 год</t>
  </si>
  <si>
    <t>2026 год</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</si>
  <si>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t>
  </si>
  <si>
    <t>000 1 06 06040 10 0000 110</t>
  </si>
  <si>
    <t>Доходы, получаемые в виде арендной платы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</si>
  <si>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автономных уч</t>
  </si>
  <si>
    <t>Дотации бюджетам сельских поселений на выравнивание бюджетной обеспеченности из бюджета субъекта Российской Федерации</t>
  </si>
  <si>
    <t>000 2 02 15001 10 0000 150</t>
  </si>
  <si>
    <t>000 2 02 30000 00 0000150</t>
  </si>
  <si>
    <t>Приложение 2</t>
  </si>
  <si>
    <t xml:space="preserve">к Решению Совета Муниципального образования "Сельское поселение Раздорский сельсовет Камызякского муниципального района Астраханской области" от ______ № ___ "Об утверждении бюджета Муниципального образования " Сельское поселение Раздорский сельсовет" Камызякского муниципального района Астраханской области 2024 год и плановый период 2025-2026 годов" </t>
  </si>
  <si>
    <t>Источники финансирования дефицита бюджета муниципального образования  "Сельское поселение Раздорский сельсовет Камызякского муниципального района Астраханской области" на 2024 год</t>
  </si>
  <si>
    <t>Код источника финансирования по КИВФ,КИВнФ</t>
  </si>
  <si>
    <t xml:space="preserve">Источники внутреннего финансирования дефицитов бюджетов </t>
  </si>
  <si>
    <t>000 01  00  00  00  00  0000  000</t>
  </si>
  <si>
    <t>Источники внутреннего финансирования  дефицитов  бюджетов</t>
  </si>
  <si>
    <t>Государственые (муниципальные) ценные бумаги, номинальная стоимость которых указана в валюте Российской Федерации</t>
  </si>
  <si>
    <t>000 01  01  00  00  00  0000  000</t>
  </si>
  <si>
    <t>Кредиты кредитных организаций в валюте Российской Федерации</t>
  </si>
  <si>
    <t>000 01  02  00  00  00  0000  000</t>
  </si>
  <si>
    <t>Привлечение кредитов от кредитных организаций в валюте Российской Федерации</t>
  </si>
  <si>
    <t>000 01  02  00  00  00  0000  700</t>
  </si>
  <si>
    <t>Получение кредитов от кредитных организаций бюджетами сельских поселений в валюте Российской Федерации</t>
  </si>
  <si>
    <t>000 01  02  00  00  10  0000  710</t>
  </si>
  <si>
    <t>Погашение кредитов, предоставленных кредитными организациями в валюте Российской Федерации</t>
  </si>
  <si>
    <t>000 01  02  00  00  00  0000  800</t>
  </si>
  <si>
    <t>Погашение бюджетами сельских поселений кредитов от кредитных организаций в валюте Российской Федерации</t>
  </si>
  <si>
    <t>000 01  02  00  00  10  0000  810</t>
  </si>
  <si>
    <t>Бюджетные кредиты от других бюджетов бюджетной системы Российской Федерации</t>
  </si>
  <si>
    <t>000 01  03  00  00  00  0000  000</t>
  </si>
  <si>
    <t>Получение бюджетных кредитов от других бюджетов бюджетной системы Российской Федерации в валюте Российской Федерации</t>
  </si>
  <si>
    <t>000 01  03  01  00  00  0000  700</t>
  </si>
  <si>
    <t>Получение кредитов от других бюджетов бюджетной системы Российской Федерации бюджетами сельских поселений в валюте Российской Федерации</t>
  </si>
  <si>
    <t>000 01  03  01  00  10  0000  710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</si>
  <si>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</si>
  <si>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</si>
  <si>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Погашение бюджетами сельских поселений кредитов из других бюджетов бюджетной системы Российской Федерации в валюте Российской Федерации</t>
  </si>
  <si>
    <t>000 01  03  01  00  10  0000  810</t>
  </si>
  <si>
    <t>Иные источники внутреннего финансирования дефицитов бюджетов</t>
  </si>
  <si>
    <t>000 01  06  00  00  00  0000  000</t>
  </si>
  <si>
    <t>Предоставление кредитов другим бюджетам бюджетной сферы РФ из бюджетов поселений в валюте РФ</t>
  </si>
  <si>
    <t>000 01  06  05  02  10  0000  540</t>
  </si>
  <si>
    <t>Возврат бюджетных кредитов, предоставленных другим бюджетам бюджетной системы РФ из бюджетов поселений</t>
  </si>
  <si>
    <t>000 01  06  05  02  10  0000  640</t>
  </si>
  <si>
    <t>Изменение остатков средств на счетах по учету средств бюджетов</t>
  </si>
  <si>
    <t>000 01  05  00  00  00  0000  000</t>
  </si>
  <si>
    <t>Увеличение остатков средств бюджетов</t>
  </si>
  <si>
    <t xml:space="preserve"> 01  05  00  00  00  0000  500</t>
  </si>
  <si>
    <t>Увеличение прочих  остатков средств бюджетов</t>
  </si>
  <si>
    <t xml:space="preserve"> 01  05  02  00  00  0000  500</t>
  </si>
  <si>
    <t>Увеличение прочих остатков денежных средств бюджетов</t>
  </si>
  <si>
    <t xml:space="preserve"> 01  05  02  01  00  0000  510</t>
  </si>
  <si>
    <t>Увеличение прочих  остатков денежных средств бюджетов сельских поселений</t>
  </si>
  <si>
    <t>000 01  05  02  01  10  0000  510</t>
  </si>
  <si>
    <t>Уменьшение остатков средств бюджетов</t>
  </si>
  <si>
    <t xml:space="preserve"> 01  05  00  00  00  0000  600</t>
  </si>
  <si>
    <t>Уменьшение прочих  остатков средств бюджетов</t>
  </si>
  <si>
    <t xml:space="preserve"> 01  05  02  00  00  0000  600</t>
  </si>
  <si>
    <t>Уменьшение прочих остатков денежных средств бюджетов</t>
  </si>
  <si>
    <t xml:space="preserve"> 01  05  02  01  00  0000  610</t>
  </si>
  <si>
    <t>Уменьшение прочих остатков денежных средств бюджетов сельских поселений</t>
  </si>
  <si>
    <t>000 01  05  02  01  10  0000  610</t>
  </si>
  <si>
    <t xml:space="preserve">к Решению Совета Муниципального образования "Сельское поселение Раздорский сельсовет Камызякского муницпального района Астраханской области" от ______ № ___ "Об утверждении бюджета Муниципального образования " Сельское поселение Раздорский сельсовет" Камызякского муниципального района Астраханской области 2024 год и плановый период 2025-2026 годов" </t>
  </si>
  <si>
    <t>Источники внутреннего финансирования дефицита бюджета муниципального образования "Сельское поселение Раздорский сельсовет Камызякского муниципального района Астраханской области"  на плановый период 2025-2026  годов</t>
  </si>
  <si>
    <t>Приложение 3                       .</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</si>
  <si>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видам расходов                                                                               классификации расходов бюджета муниципального образования "Сельское поселение Раздорский сельсовет Камызякского муниципального района Астраханской области"  на 2024 год</t>
  </si>
  <si>
    <t>Код раздела</t>
  </si>
  <si>
    <t>Код подраздела</t>
  </si>
  <si>
    <t>Код целевой статьи расходов</t>
  </si>
  <si>
    <t>Код  вида расходов</t>
  </si>
  <si>
    <t xml:space="preserve">2024 год </t>
  </si>
  <si>
    <t>Всего</t>
  </si>
  <si>
    <t>Общегосударственные вопросы</t>
  </si>
  <si>
    <t>01</t>
  </si>
  <si>
    <t>Муниципальная программа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t>
  </si>
  <si>
    <t>02</t>
  </si>
  <si>
    <t>Функционирование высшего должностного лица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t>
  </si>
  <si>
    <t>01 0 00 00000</t>
  </si>
  <si>
    <t>Мероприятия по обеспечению деятельности Главы муниципального образования "Сельское поселение Раздорский сельсовет Камызякского муницпального района Астраханской области"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t>
  </si>
  <si>
    <t>01 1 00 01010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</si>
  <si>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</si>
  <si>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</si>
  <si>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</si>
  <si>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</si>
  <si>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 xml:space="preserve">Фонд оплаты труда государственных (муниципальных) органов </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</si>
  <si>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</si>
  <si>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</si>
  <si>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</si>
  <si>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Поощрение достижения наилучших показателей социально-
экономического развития муниципального образования «Сельское
поселение Раздорский сельсовет Камызякского муниципального
района Астраханской области» за отчетный 2022 финансовый год" </t>
  </si>
  <si>
    <t>01 1 00 65490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</si>
  <si>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</si>
  <si>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</si>
  <si>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</si>
  <si>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</si>
  <si>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Резервный фонд </t>
  </si>
  <si>
    <t>11</t>
  </si>
  <si>
    <t xml:space="preserve">Муниципальная программа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
</t>
  </si>
  <si>
    <t>01 5 00 06660</t>
  </si>
  <si>
    <t>Формирование резервного фонда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t>
  </si>
  <si>
    <t>Резервные средства</t>
  </si>
  <si>
    <t>870</t>
  </si>
  <si>
    <t>Другие общегосударственные вопросы</t>
  </si>
  <si>
    <t>13</t>
  </si>
  <si>
    <t>01 1 00 00000</t>
  </si>
  <si>
    <t xml:space="preserve">Мероприятия по обеспечению деятельности Аппарата муниципального образования "Сельское поселение Раздорский сельсовет Камызякского муницпального района Астраханской области"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
</t>
  </si>
  <si>
    <t>01 2 00 01110</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</si>
  <si>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</si>
  <si>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</si>
  <si>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</si>
  <si>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</si>
  <si>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Закупка товаров, работ, услуг в сфере информационно-коммуникационных технологий</t>
  </si>
  <si>
    <t>242</t>
  </si>
  <si>
    <t>Прочая закупка товаров, работ и услуг для обеспечения государственных (муниципальных) нужд</t>
  </si>
  <si>
    <t>244</t>
  </si>
  <si>
    <t>Закупка энергетических ресурсов</t>
  </si>
  <si>
    <t>247</t>
  </si>
  <si>
    <t>Иные бюджетные ассигнования</t>
  </si>
  <si>
    <t>800</t>
  </si>
  <si>
    <t>Уплата налогов, сборов и иных платежей</t>
  </si>
  <si>
    <t>850</t>
  </si>
  <si>
    <t>Уплата прочих налогов, сборов и иных платежей</t>
  </si>
  <si>
    <t>852</t>
  </si>
  <si>
    <t>Уплата иных платежей</t>
  </si>
  <si>
    <t>853</t>
  </si>
  <si>
    <t>Мероприятия  по обеспечению пожарной безопасности на территории муниципального образования "Сельское поселение Раздорский сельсовет Камызякского муниципального района Астраханской области"</t>
  </si>
  <si>
    <t>01 3 00 03010</t>
  </si>
  <si>
    <t>Иные непрограммные мероприятия</t>
  </si>
  <si>
    <t>43 0 00 00000</t>
  </si>
  <si>
    <t>Иные межбюджетные трансферты муниципального образования "Сельское поселение Раздорский сельсовет Камызякского муницпального района Астраханской области" по осуществлению внешнего финансового контроля в рамках иных непрограммных мероприятий муниципального образования "Сельское поселение Раздорский сельсовет Камызякского муницпального района Астраханской области"</t>
  </si>
  <si>
    <t>43 1 00 01130</t>
  </si>
  <si>
    <t>Межбюджетные трансферты</t>
  </si>
  <si>
    <t>500</t>
  </si>
  <si>
    <t>540</t>
  </si>
  <si>
    <t>Национальная оборона</t>
  </si>
  <si>
    <t>Мобилизационная и вневойсковая подготовка</t>
  </si>
  <si>
    <t>03</t>
  </si>
  <si>
    <t>Осуществление первичного воинского учета на территориях, где отсутствуют военные комиссариаты в рамках иных непрограммных мероприятий муниципального образования "Сельское поселение Раздорский сельсовет Камызякского муницпального района Астраханской области"</t>
  </si>
  <si>
    <t>43 0 00  51180</t>
  </si>
  <si>
    <t>Национальная безопасность и правохранительная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</si>
  <si>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</si>
  <si>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</si>
  <si>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по обеспечению пожарной безопасности на территории муниципального образования "Раздорский сельсовет  Камызякского муницпального района Астраханской области" </t>
  </si>
  <si>
    <t>34 0 00 03010</t>
  </si>
  <si>
    <t>Жилищно-коммунальное хозяйство</t>
  </si>
  <si>
    <t>05</t>
  </si>
  <si>
    <t>00</t>
  </si>
  <si>
    <t>Благоустройство</t>
  </si>
  <si>
    <t>Муниципальная программа "Организация благоустройства территории муниципального образования "Раздорский сельсовет"</t>
  </si>
  <si>
    <t>03 1 00 00000</t>
  </si>
  <si>
    <t>Мероприятия по уборке территории в рамках муниципальной программы "Организация благоустройства территории муниципального образования "Раздорский сельсовет"</t>
  </si>
  <si>
    <t>03 1 00 04440</t>
  </si>
  <si>
    <t xml:space="preserve">Культура, кинематография </t>
  </si>
  <si>
    <t>08</t>
  </si>
  <si>
    <t>Культура</t>
  </si>
  <si>
    <t>06 0 00 08010</t>
  </si>
  <si>
    <t>Устройство уличного освещения по ул.Степная с.Раздор в рамках муниципальной программы "Организация благоустройства территории муниципального образования "Сельское поселение Раздорский сельсовет Камызякского муниципального района Астраханской области"  (Комплексное развитие сельских территорий Астраханской области" государственной программы "Развитие сельского хозяйства, пищевой и рыбной промышленности Астраханской области")</t>
  </si>
  <si>
    <t>03 1 03 L5763</t>
  </si>
  <si>
    <t>03 1 F2 55550</t>
  </si>
  <si>
    <t>Мероприятия по формированию комфортной городской среды на территории муниципального образования "Сельское поселение Раздорский сельсовет Камызякского муниципального района Астраханской области" в рамках муниципальной программы "Благоустройство территории населенных пунктов муниципального образования "Сельское поселение Раздорский сельсовет Камызякского муниципального района Астраханской области"</t>
  </si>
  <si>
    <t>Благоустройство Парка Победы в с. Раздор в рамках муниципальной программы "Организация благоустройства на территории МО "Сельское поселение Раздорский сельсовет Камызякского муниципального района Астраханской области</t>
  </si>
  <si>
    <t>03 2 22 64570</t>
  </si>
  <si>
    <t>Муниципальная  программа «Развитие культуры на территории муниципального образования «Сельское поселение Раздорский сельсовет Камызякского муницпального района Астраханской области"</t>
  </si>
  <si>
    <t>06 0 00 00000</t>
  </si>
  <si>
    <t>Мероприятия  по организации культурных мероприятий для населения в рамках муниципальной программы «Развитие культуры на территории муниципального образования «Сельское поселение Раздорский сельсовет Камызякского муницпального района Астраханской области"</t>
  </si>
  <si>
    <t>Социальная политика</t>
  </si>
  <si>
    <t>Пенсионное обеспечение</t>
  </si>
  <si>
    <t>«Пенсионное обеспечение лиц, замещавших муниципальные должности и должности муниципальной службы в муниципальном образовании «Сельское поселение Раздорский сельсовет Камызякского муницпального района Астраханской области"</t>
  </si>
  <si>
    <t>04 1 00 06660</t>
  </si>
  <si>
    <t>Социальное обеспечение и иные выплаты населению</t>
  </si>
  <si>
    <t>300</t>
  </si>
  <si>
    <t>Публичные нормативные социальные выплаты гражданам</t>
  </si>
  <si>
    <t>310</t>
  </si>
  <si>
    <t>Иные пенсии, социальные доплаты к пенсиям</t>
  </si>
  <si>
    <t>312</t>
  </si>
  <si>
    <t>Физическая культура и спорт</t>
  </si>
  <si>
    <t>Физическая культура</t>
  </si>
  <si>
    <t>Муниципальная  программа «Развитие физической культуры и спорта на территории муниципального образования «Сельское поселение Раздорский сельсовет Камызякского муницпального района Астраханской области"</t>
  </si>
  <si>
    <t>05 0 00 00000</t>
  </si>
  <si>
    <t>Мероприятия  по организации физической культуры и спорта  в рамках муниципальной программы «Развитие культуры на территории муниципального образования «Сельское поселение Раздорский сельсовет Камызякского муницпального района Астраханской области"</t>
  </si>
  <si>
    <t>05 0 00 01010</t>
  </si>
  <si>
    <t xml:space="preserve">к Решению Совета Муниципального образования "Сельское поселение Раздорский сельсовет Камызякского муниципального района Астраханской области" от ______ № ___ "Об утверждении бюджета Муниципального образования "Сельское поселение Раздорский сельсовет Камызякского муниципального района Астраханской области" на 2024 год и плановый период 2025-2026 годов" </t>
  </si>
  <si>
    <t xml:space="preserve">Расходы бюджета МО "Сельское поселение Раздорский сельсовет Камызякского муниципального района Астраханской области"  на плановый период 2025-2026 годов </t>
  </si>
  <si>
    <t xml:space="preserve"> по разделам и подразделам, целевым статьям и видам расходов классификации расходов бюджета</t>
  </si>
  <si>
    <t xml:space="preserve">Муниципальная программа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
</t>
  </si>
  <si>
    <t xml:space="preserve">Мероприятия по обеспечению деятельности Аппарата муниципального образования "Раздорский сельсовет"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
</t>
  </si>
  <si>
    <t>Осуществление первичного воинского учета на территориях, где отсутствуют военные комиссариаты в рамках иных непрограммных мероприятий муниципального образования Раздорский сельсовет  Камызякского муниципального района Астраханской области"</t>
  </si>
  <si>
    <t xml:space="preserve">Муниципальная программа по обеспечению пожарной безопасности на территории муниципального образования "Раздорский сельсовет  Камызякского муниципального района Астраханской области" </t>
  </si>
  <si>
    <t>Муниципальная программа "Организация благоустройства территории муниципального образования "Раздорский сельсовет  Камызякского муниципального района Астраханской области"</t>
  </si>
  <si>
    <t>Мероприятия по уборке территории в рамках муниципальной программы "Организация благоустройства территории муниципального образования "Раздорский сельсовет  Камызякского муниципального района Астраханской области"</t>
  </si>
  <si>
    <t>Муниципальная  программа «Развитие культуры на территории муниципального образования «Раздорский сельсовет  Камызякского муниципального района Астраханской области»</t>
  </si>
  <si>
    <t xml:space="preserve"> «Пенсионное обеспечение лиц, замещавших муниципальные должности и должности муниципальной службы в муниципальном образовании «Раздорский сельсовет  Камызякского муниципального района Астраханской области»</t>
  </si>
  <si>
    <t>Мероприятия  по организации физической культуры и спорта  в рамках муниципальной программы «Развитие культуры на территории муниципального образования «Раздорский сельсовет  Камызякского муниципального района Астраханской области»</t>
  </si>
  <si>
    <t>Приложение 4                    .</t>
  </si>
  <si>
    <t xml:space="preserve">к Решению Совета Муниципального образования "Сельское поселение Раздорский сельсовет Камызякского муниципального района Астраханской области" от ______ № ___ "Об утверждении бюджета Муниципального образования "Сельское поселение Раздорский сельсовет Камызякского муниципвльного района Астраханской области" на 2024 год и плановый период 2025-2026 годов" </t>
  </si>
  <si>
    <t>Ведомственная структура расходов бюджета муниципального образования "Раздорский сельсовет Сельское поселение Раздорский сельсовет Камызякского муниципального района Астраханской области"" на 2024 год по главному распорядителю бюджетных средств бюджета муниципального образования "Сельское поселение Раздорский сельсовет Камызякского  района Астраханской области"  на 2024 год</t>
  </si>
  <si>
    <t>ГРБС</t>
  </si>
  <si>
    <t>400</t>
  </si>
  <si>
    <t xml:space="preserve">Муниципальная программа «Повышение эффективности
местного самоуправления в муниципальном образовании «Сельское поселение  Раздорский сельсовет"
</t>
  </si>
  <si>
    <t xml:space="preserve">Формирование резервного фонда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t>
  </si>
  <si>
    <t xml:space="preserve">Мероприятия по обеспечению деятельности Аппарата муниципального образования "Раздорский сельсовет"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t>
  </si>
  <si>
    <t>Осуществление внешнего финансового контроля в рамках иных непрограммных мероприятий муниципального образования "Раздорский сельсовет"</t>
  </si>
  <si>
    <t>831</t>
  </si>
  <si>
    <t>Исполнение судебных актов Российской Федерации и мировых соглашений по возмещению причиненного вреда»</t>
  </si>
  <si>
    <t>2 2 00 01110</t>
  </si>
  <si>
    <t>Перечень и коды целевых статей бюджета                                                                                                                              муниципального образования "к проекту бюджета муниципального образования "Сельское поселение Раздорский  сельсовет Камызякского муниципального района Астраханской области" на  2023 год и плановый период 2024-2025 годов"</t>
  </si>
  <si>
    <t>№п/п</t>
  </si>
  <si>
    <t>Наименование кода целевой статьи расходов бюджета</t>
  </si>
  <si>
    <t xml:space="preserve"> Функционирование высшего должностного лица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t>
  </si>
  <si>
    <t xml:space="preserve">"Резервный фонд муниципального образования "Раздорский сельсовет" в рамках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 </t>
  </si>
  <si>
    <t>Мероприятия по обеспечению деятельности Аппарата муниципального образования  "Сельское поселение Раздорский сельсовет Камызякского муницпального района Астраханской области" в рамках муниципальной программы "Повышение эффективности местного самоуправления в муниципальном образовании  "Сельское поселение Раздорский сельсовет Камызякского муницпального района Астраханской области"</t>
  </si>
  <si>
    <t>Осуществление внешнего муниципального финансового контроля в рамках не програмнных мероприятий муниципального образования  "Сельское поселение Раздорский сельсовет Камызякского муницпального района Астраханской области"</t>
  </si>
  <si>
    <t>Осуществление первичного воинского учета на территориях, где отсутствуют военные комиссариаты в рамках иных непрограммных мероприятий муниципального образования  "Сельское поселение Раздорский сельсовет Камызякского муницпального района Астраханской области"</t>
  </si>
  <si>
    <t>Муниципальная программа по обеспечению пожарной безопасности на территории муниципального образования  "Сельское поселение Раздорский сельсовет Камызякского муницпального района Астраханской области"</t>
  </si>
  <si>
    <t>Мероприятия по уборке территории в рамках муниципальной программы "Организация благоустройства территории муниципального образования "Сельское поселение Раздорский сельсовет Камызякского муницпального района Астраханской области"</t>
  </si>
  <si>
    <t>Мероприятия  по организации культурных мероприятий для населения в рамках муниципальной программы «Развитие культуры на территории муниципального образования  "Сельское поселение Раздорский сельсовет Камызякского муницпального района Астраханской области"</t>
  </si>
  <si>
    <t xml:space="preserve"> «Пенсионное обеспечение лиц, замещавших муниципальные должности и должности муниципальной службы в муниципальном образовании  "Сельское поселение Раздорский сельсовет Камызякского муницпального района Астраханской области"</t>
  </si>
  <si>
    <t>Мероприятия  по организации физической культуры и спорта  в рамках муниципальной программы «Развитие культуры на территории муниципального образования  "Сельское поселение Раздорский сельсовет Камызякского муницпального района Астраханской области"</t>
  </si>
  <si>
    <t>03 1 00 08880</t>
  </si>
  <si>
    <t xml:space="preserve">                 </t>
  </si>
  <si>
    <t>Приложение  № 7</t>
  </si>
  <si>
    <t xml:space="preserve">к Решению Совета Муниципального образования "Сельское поселение Раздорский сельсовет Камызякского муниципального района Астраханской области" от ______ № ___ "Об утверждении бюджета Муниципального образования «Сельское поселение Раздорский сельсовет Камызякского муниципального района Астраханской области» на 2024 год и плановый период 2025-2026 годов" </t>
  </si>
  <si>
    <t xml:space="preserve">Перечень муниципальных программ муниципального образования "Сельское поселение Раздорский сельсовет Камызякского муниципального района Астраханской области" на 2024 год </t>
  </si>
  <si>
    <t xml:space="preserve">Муниципальная программа «Повышение эффективности
местного самоуправления в муниципальном образовании «Сельское поселение  Раздорский сельсовет Камызякского муниципального района Астраханской области"
</t>
  </si>
  <si>
    <t>01 0 00 01000</t>
  </si>
  <si>
    <t>Мероприятия по обеспечению деятельности Главы муниципального образования "Сельское поселение Раздорский сельсовет Камызякского муницпального района Астраханской области"</t>
  </si>
  <si>
    <t>Мероприятия по обеспечению деятельности Аппарата муниципального образования "Сельское поселение Раздорский сельсовет Камызякского муницпального района Астраханской области"</t>
  </si>
  <si>
    <t>Муниципальная программа "Организация благоустройства территории муниципального образования "Сельское поселение Раздорский сельсовет Камызякского муницпального района Астраханской области"</t>
  </si>
  <si>
    <t xml:space="preserve">Муниципальная программа по обеспечению пожарной безопасности на территории муниципального образования "Раздорский сельсовет" </t>
  </si>
  <si>
    <t xml:space="preserve">Муниципальная программа по обеспечению пожарной безопасности на территории муниципального образования "Раздорский сельсовет Камызякского муницпального района Астраханской области" </t>
  </si>
  <si>
    <t>Мероприятия по формированию  комфортной городской среды на территории муниципального образования "Сельское поселение Раздорский сельсовет Камызякского муницпального района Астраханской области" в рамках федерального проекта «Формирование комфортной городской среды» государственной программы «Развитие жилищного строительства в  Астраханской области»</t>
  </si>
  <si>
    <t>Приложение 4.1                   .</t>
  </si>
  <si>
    <t xml:space="preserve">к Решению Совета Муниципального образования "Сельское поселение Раздорский сельсовет Камызякского муниципального района Астраханской области"" от ______ № ___ "Об утверждении бюджета Муниципального образования "Сельское поселение Раздорский сельсовет Камызякского района Астраханской области" на 2024 год и плановый период 2025-2026 годов" </t>
  </si>
  <si>
    <t>Осуществление первичного воинского учета на территориях, где отсутствуют военные комиссариаты в рамках иных непрограммных мероприятий муниципального образования Раздорский сельсовет"</t>
  </si>
  <si>
    <t xml:space="preserve">Мниципальная программа по обеспечению пожарной безопасности на территории муниципального образования "Раздорский сельсовет" </t>
  </si>
  <si>
    <t>Муниципальная  программа «Развитие культуры на территории муниципального образования «Раздорский сельсовет»</t>
  </si>
  <si>
    <t xml:space="preserve"> «Пенсионное обеспечение лиц, замещавших муниципальные должности и должности муниципальной службы в муниципальном образовании «Раздорский сельсовет»</t>
  </si>
  <si>
    <t>Мероприятия  по организации физической культуры и спорта  в рамках муниципальной программы «Развитие культуры на территории муниципального образования «Раздорский сельсовет»</t>
  </si>
  <si>
    <t>Ведомственная структура расходов бюджета муниципального образования  "Сельское поселение Раздорский сельсовет Камызякского муниципального района Астраханской области" на 2025-2026 годы</t>
  </si>
  <si>
    <t xml:space="preserve">Поощрение достижения наилучших показателей социально-
экономического развития муниципального образования «Сельское
поселение Раздорский сельсовет Камызякского муниципального
района Астраханской области» за отчетный 2023 финансовый год" </t>
  </si>
  <si>
    <t>Резервный фонд бюджета МО  "Сельское поселение Раздорский сельсовет Камызякского муницпального района Астраханской области" в рамках иных непрограммных мероприятий</t>
  </si>
  <si>
    <t>Национальная экономика</t>
  </si>
  <si>
    <t>04</t>
  </si>
  <si>
    <t>Другие вопросы в области национальной экономики</t>
  </si>
  <si>
    <t>12</t>
  </si>
  <si>
    <t>Муниципальная программа "Развитие архитектуры и
градостроительства в муниципальном образовании «Сельское поселение Раздорский сельсовет Камызякского муницпального района Астраханской области"</t>
  </si>
  <si>
    <t>31 0 00 04130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</si>
  <si>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</si>
  <si>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</si>
  <si>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</si>
  <si>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 xml:space="preserve"> 000 1 11 05025 10 0000 120</t>
  </si>
  <si>
    <t xml:space="preserve"> 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</si>
  <si>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</si>
  <si>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</si>
  <si>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</si>
  <si>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Приложение 2.1</t>
  </si>
  <si>
    <t>Приложение 3.1</t>
  </si>
  <si>
    <t xml:space="preserve">Приложение № 6 </t>
  </si>
  <si>
    <t>Перечень муниципальных программ муниципального образования "Сельское поселение Раздорский сельсовет Камызякского муниципального района Астраханской области" на плановый период 2025-2026 годов</t>
  </si>
  <si>
    <t>Приложение  № 7.1</t>
  </si>
  <si>
    <t>Приложение № 8</t>
  </si>
  <si>
    <t>№ п/п</t>
  </si>
  <si>
    <t>Наименование публичных нормативных обязательств</t>
  </si>
  <si>
    <t>Наименование нормативно-правовых актов, устанавливающих публичное нормативное обязательств</t>
  </si>
  <si>
    <t>1.</t>
  </si>
  <si>
    <t>Доплата к пенсии  лицам, осуществлявших полномочия выборного должностного лица местного самоуправления и лиц, замещавших должности муниципальной службы</t>
  </si>
  <si>
    <t>Решение Совета МО "Раздорский сельсовет " от 17.04.2017 № 08 "Об утверждении Положения о пенсионном обеспечении лиц, осуществлявших полномочия выборного должностного лица местного самоуправления и лиц, замещавших должности муниципальной службы в муниципальном образовании "Раздорский сельсовет"</t>
  </si>
  <si>
    <t>Итого</t>
  </si>
  <si>
    <t xml:space="preserve">Расходы на исполнение публичных нормативных обязательств  муниципального образования "Сельское поселение Раздорский сельсовет Камызякского муниципального района Астраханской области" на 2024 год и на плановый период 2025-2026 годов </t>
  </si>
  <si>
    <t>,</t>
  </si>
  <si>
    <t>Виды заимствований</t>
  </si>
  <si>
    <t xml:space="preserve">1.1. объем  привлечения </t>
  </si>
  <si>
    <t>1.2. объем средств, направляемых на погашение основной суммы долга</t>
  </si>
  <si>
    <t xml:space="preserve">2.1. объем  привлечения </t>
  </si>
  <si>
    <t>2.2. объем средств, направляемых на погашение основной суммы долга</t>
  </si>
  <si>
    <t>ВСЕГО</t>
  </si>
  <si>
    <t xml:space="preserve">Программа  внутренних заимствований муниципального образования "Сельское поселение Раздорский сельсовет Камызякского муниципального района Астраханской области" на 2024 год
</t>
  </si>
  <si>
    <t>Сумма на 2024 год</t>
  </si>
  <si>
    <t>( рублей)</t>
  </si>
  <si>
    <t>1. Кредиты, привлекаемые в бюджет сельского поселения от кредитных организаций,   в том числе:</t>
  </si>
  <si>
    <t>2. Бюджетные кредиты,  привлекаемые в бюджет сельского поселения  от  других бюджетов бюджетной системы Российской Федерации, в том числе:</t>
  </si>
  <si>
    <t>Сумма на 2026 год</t>
  </si>
  <si>
    <t xml:space="preserve">Программа  внутренних заимствований муниципального образования "Сельское поселение Раздорский сельсовет Камызякского муниципального района Астраханской области" на плановый период 2025-2026 годов
</t>
  </si>
  <si>
    <t>Сумма на  2025 год</t>
  </si>
</sst>
</file>

<file path=xl/styles.xml><?xml version="1.0" encoding="utf-8"?>
<styleSheet xmlns="http://schemas.openxmlformats.org/spreadsheetml/2006/main">
  <numFmts count="3">
    <numFmt numFmtId="164" formatCode="000000"/>
    <numFmt numFmtId="165" formatCode="#,##0.000"/>
    <numFmt numFmtId="166" formatCode="0.0"/>
  </numFmts>
  <fonts count="30">
    <font>
      <sz val="11"/>
      <color theme="1"/>
      <name val="Calibri"/>
      <family val="2"/>
      <charset val="204"/>
      <scheme val="minor"/>
    </font>
    <font>
      <sz val="10"/>
      <name val="Times New Roman"/>
      <family val="1"/>
      <charset val="204"/>
    </font>
    <font>
      <sz val="8"/>
      <name val="Times New Roman"/>
      <family val="1"/>
      <charset val="204"/>
    </font>
    <font>
      <b/>
      <sz val="10"/>
      <name val="Times New Roman"/>
      <family val="1"/>
      <charset val="204"/>
    </font>
    <font>
      <b/>
      <sz val="11"/>
      <name val="Arial Cyr"/>
      <family val="2"/>
      <charset val="204"/>
    </font>
    <font>
      <b/>
      <sz val="8"/>
      <name val="Times New Roman"/>
      <family val="1"/>
      <charset val="204"/>
    </font>
    <font>
      <sz val="10"/>
      <color indexed="8"/>
      <name val="Times New Roman"/>
      <family val="1"/>
      <charset val="204"/>
    </font>
    <font>
      <sz val="9"/>
      <name val="Times New Roman"/>
      <family val="1"/>
      <charset val="204"/>
    </font>
    <font>
      <sz val="12"/>
      <name val="Times New Roman"/>
      <family val="1"/>
      <charset val="204"/>
    </font>
    <font>
      <b/>
      <sz val="10"/>
      <color indexed="8"/>
      <name val="Times New Roman"/>
      <family val="1"/>
      <charset val="204"/>
    </font>
    <font>
      <b/>
      <sz val="9"/>
      <name val="Times New Roman"/>
      <family val="1"/>
      <charset val="204"/>
    </font>
    <font>
      <sz val="9"/>
      <color indexed="8"/>
      <name val="Times New Roman"/>
      <family val="1"/>
      <charset val="204"/>
    </font>
    <font>
      <b/>
      <i/>
      <sz val="10"/>
      <name val="Times New Roman"/>
      <family val="1"/>
      <charset val="204"/>
    </font>
    <font>
      <b/>
      <sz val="9"/>
      <color indexed="8"/>
      <name val="Times New Roman"/>
      <family val="1"/>
      <charset val="204"/>
    </font>
    <font>
      <sz val="11"/>
      <color indexed="8"/>
      <name val="Calibri"/>
      <family val="2"/>
      <charset val="204"/>
    </font>
    <font>
      <b/>
      <sz val="10"/>
      <color rgb="FF000000"/>
      <name val="Times New Roman"/>
      <family val="1"/>
      <charset val="204"/>
    </font>
    <font>
      <sz val="12"/>
      <color indexed="8"/>
      <name val="Times New Roman"/>
      <family val="1"/>
      <charset val="204"/>
    </font>
    <font>
      <b/>
      <sz val="10"/>
      <name val="Arial Cyr"/>
      <charset val="204"/>
    </font>
    <font>
      <b/>
      <sz val="10"/>
      <color indexed="12"/>
      <name val="Arial Cyr"/>
      <charset val="204"/>
    </font>
    <font>
      <sz val="14"/>
      <name val="Arial Cyr"/>
      <family val="2"/>
      <charset val="204"/>
    </font>
    <font>
      <sz val="10"/>
      <color rgb="FF333333"/>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sz val="9"/>
      <color theme="1"/>
      <name val="Calibri"/>
      <family val="2"/>
      <charset val="204"/>
      <scheme val="minor"/>
    </font>
    <font>
      <sz val="10"/>
      <color theme="1"/>
      <name val="Calibri"/>
      <family val="2"/>
      <charset val="204"/>
      <scheme val="minor"/>
    </font>
    <font>
      <sz val="10"/>
      <color rgb="FF000000"/>
      <name val="Times New Roman"/>
      <family val="1"/>
      <charset val="204"/>
    </font>
    <font>
      <b/>
      <sz val="10"/>
      <color theme="1"/>
      <name val="Times New Roman"/>
      <family val="1"/>
      <charset val="204"/>
    </font>
    <font>
      <sz val="8"/>
      <color theme="1"/>
      <name val="Times New Roman"/>
      <family val="1"/>
      <charset val="204"/>
    </font>
    <font>
      <sz val="11"/>
      <color rgb="FF000000"/>
      <name val="Times New Roman"/>
      <family val="1"/>
      <charset val="204"/>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indexed="9"/>
        <bgColor indexed="64"/>
      </patternFill>
    </fill>
    <fill>
      <patternFill patternType="solid">
        <fgColor indexed="43"/>
        <bgColor indexed="64"/>
      </patternFill>
    </fill>
    <fill>
      <patternFill patternType="solid">
        <fgColor theme="5" tint="0.79998168889431442"/>
        <bgColor indexed="64"/>
      </patternFill>
    </fill>
  </fills>
  <borders count="2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14" fillId="0" borderId="0"/>
  </cellStyleXfs>
  <cellXfs count="315">
    <xf numFmtId="0" fontId="0" fillId="0" borderId="0" xfId="0"/>
    <xf numFmtId="0" fontId="2" fillId="0" borderId="0" xfId="0" applyFont="1" applyAlignment="1">
      <alignment horizontal="left" vertical="justify" wrapText="1"/>
    </xf>
    <xf numFmtId="0" fontId="4" fillId="0" borderId="1" xfId="0" applyFont="1" applyBorder="1" applyAlignment="1">
      <alignment horizontal="center" vertical="center"/>
    </xf>
    <xf numFmtId="0" fontId="1" fillId="0" borderId="0" xfId="0" applyFont="1" applyAlignment="1">
      <alignment horizontal="right"/>
    </xf>
    <xf numFmtId="0" fontId="1" fillId="0" borderId="2" xfId="0" applyFont="1" applyBorder="1" applyAlignment="1">
      <alignment horizontal="center" vertical="center"/>
    </xf>
    <xf numFmtId="0" fontId="2" fillId="0" borderId="2" xfId="0" applyFont="1" applyBorder="1" applyAlignment="1">
      <alignment horizontal="center" wrapText="1"/>
    </xf>
    <xf numFmtId="49" fontId="2" fillId="0" borderId="2" xfId="0" applyNumberFormat="1" applyFont="1" applyBorder="1" applyAlignment="1">
      <alignment horizontal="center"/>
    </xf>
    <xf numFmtId="0" fontId="2" fillId="0" borderId="2" xfId="0" applyFont="1" applyBorder="1" applyAlignment="1">
      <alignment horizontal="center"/>
    </xf>
    <xf numFmtId="0" fontId="5" fillId="0" borderId="2" xfId="0" applyFont="1" applyBorder="1" applyAlignment="1">
      <alignment horizontal="left" vertical="center" wrapText="1"/>
    </xf>
    <xf numFmtId="49" fontId="1" fillId="0" borderId="2" xfId="0" applyNumberFormat="1" applyFont="1" applyBorder="1" applyAlignment="1">
      <alignment horizontal="center" vertical="center"/>
    </xf>
    <xf numFmtId="4" fontId="1" fillId="0" borderId="2" xfId="0" applyNumberFormat="1" applyFont="1" applyFill="1" applyBorder="1" applyAlignment="1">
      <alignment horizontal="right" vertical="center"/>
    </xf>
    <xf numFmtId="0" fontId="2"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0" xfId="0" applyFont="1" applyAlignment="1">
      <alignment horizontal="justify" vertical="top" wrapText="1"/>
    </xf>
    <xf numFmtId="0" fontId="1" fillId="0" borderId="0" xfId="0" applyFont="1" applyAlignment="1">
      <alignment horizontal="left" vertical="center" wrapText="1"/>
    </xf>
    <xf numFmtId="4" fontId="1" fillId="3" borderId="2" xfId="0" applyNumberFormat="1" applyFont="1" applyFill="1" applyBorder="1" applyAlignment="1">
      <alignment horizontal="right" vertical="center"/>
    </xf>
    <xf numFmtId="0" fontId="3" fillId="0" borderId="2" xfId="0" applyFont="1" applyBorder="1" applyAlignment="1">
      <alignment horizontal="left" vertical="center" wrapText="1"/>
    </xf>
    <xf numFmtId="49" fontId="3" fillId="0" borderId="2" xfId="0" applyNumberFormat="1" applyFont="1" applyBorder="1" applyAlignment="1">
      <alignment horizontal="center" vertical="center"/>
    </xf>
    <xf numFmtId="4" fontId="3" fillId="3" borderId="2" xfId="0" applyNumberFormat="1" applyFont="1" applyFill="1" applyBorder="1" applyAlignment="1">
      <alignment horizontal="right" vertical="center"/>
    </xf>
    <xf numFmtId="0" fontId="2" fillId="0" borderId="0" xfId="0" applyFont="1" applyAlignment="1">
      <alignment horizontal="left" vertical="center" wrapText="1"/>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1" fillId="0" borderId="2" xfId="0" applyFont="1" applyBorder="1" applyAlignment="1">
      <alignment vertical="center" wrapText="1"/>
    </xf>
    <xf numFmtId="49" fontId="7" fillId="0" borderId="2" xfId="0" applyNumberFormat="1" applyFont="1" applyBorder="1" applyAlignment="1">
      <alignment horizontal="center"/>
    </xf>
    <xf numFmtId="4" fontId="1" fillId="0" borderId="2" xfId="0" applyNumberFormat="1" applyFont="1" applyFill="1" applyBorder="1"/>
    <xf numFmtId="4" fontId="0" fillId="0" borderId="2" xfId="0" applyNumberFormat="1" applyFill="1" applyBorder="1"/>
    <xf numFmtId="2" fontId="1" fillId="0" borderId="2" xfId="0" applyNumberFormat="1" applyFont="1" applyFill="1" applyBorder="1"/>
    <xf numFmtId="0" fontId="1" fillId="0" borderId="2" xfId="0" applyFont="1" applyFill="1" applyBorder="1" applyAlignment="1">
      <alignment vertical="center" wrapText="1"/>
    </xf>
    <xf numFmtId="0" fontId="1" fillId="0" borderId="2" xfId="0" applyFont="1" applyFill="1" applyBorder="1"/>
    <xf numFmtId="4" fontId="1" fillId="0" borderId="2" xfId="0" applyNumberFormat="1" applyFont="1" applyFill="1" applyBorder="1" applyAlignment="1"/>
    <xf numFmtId="49" fontId="1" fillId="0" borderId="2" xfId="0" applyNumberFormat="1" applyFont="1" applyBorder="1" applyAlignment="1">
      <alignment horizontal="center"/>
    </xf>
    <xf numFmtId="0" fontId="8" fillId="0" borderId="0" xfId="0" applyFont="1" applyAlignment="1">
      <alignment vertical="center" wrapText="1"/>
    </xf>
    <xf numFmtId="49" fontId="8" fillId="0" borderId="0" xfId="0" applyNumberFormat="1" applyFont="1" applyAlignment="1">
      <alignment vertical="center" wrapText="1"/>
    </xf>
    <xf numFmtId="0" fontId="1" fillId="0" borderId="0" xfId="0" applyFont="1" applyAlignment="1">
      <alignment horizontal="center" vertical="center" wrapText="1"/>
    </xf>
    <xf numFmtId="2" fontId="1" fillId="0" borderId="0" xfId="0" applyNumberFormat="1" applyFont="1" applyAlignment="1">
      <alignment horizontal="center" vertical="center" wrapText="1"/>
    </xf>
    <xf numFmtId="2" fontId="8" fillId="0" borderId="0" xfId="0" applyNumberFormat="1" applyFont="1" applyAlignment="1">
      <alignment vertical="center" wrapText="1"/>
    </xf>
    <xf numFmtId="49" fontId="6" fillId="0" borderId="2" xfId="0" applyNumberFormat="1" applyFont="1" applyBorder="1" applyAlignment="1">
      <alignment horizontal="center" vertical="center" wrapText="1"/>
    </xf>
    <xf numFmtId="2" fontId="6" fillId="0" borderId="2" xfId="0" applyNumberFormat="1" applyFont="1" applyBorder="1" applyAlignment="1">
      <alignment horizontal="center" vertical="center" wrapText="1"/>
    </xf>
    <xf numFmtId="0" fontId="6" fillId="0" borderId="2" xfId="0" applyFont="1" applyFill="1" applyBorder="1" applyAlignment="1">
      <alignment vertical="center" wrapText="1"/>
    </xf>
    <xf numFmtId="49" fontId="1" fillId="0" borderId="2" xfId="0" applyNumberFormat="1" applyFont="1" applyFill="1" applyBorder="1" applyAlignment="1">
      <alignment vertical="center" wrapText="1"/>
    </xf>
    <xf numFmtId="2" fontId="3" fillId="2" borderId="2" xfId="0" applyNumberFormat="1" applyFont="1" applyFill="1" applyBorder="1" applyAlignment="1">
      <alignment horizontal="right" vertical="center" wrapText="1"/>
    </xf>
    <xf numFmtId="0" fontId="3" fillId="4" borderId="2" xfId="0" applyFont="1" applyFill="1" applyBorder="1" applyAlignment="1">
      <alignment vertical="center" wrapText="1"/>
    </xf>
    <xf numFmtId="49" fontId="3" fillId="4" borderId="2" xfId="0" applyNumberFormat="1" applyFont="1" applyFill="1" applyBorder="1" applyAlignment="1">
      <alignment horizontal="center" vertical="center" wrapText="1"/>
    </xf>
    <xf numFmtId="0" fontId="3" fillId="4" borderId="2" xfId="0" applyFont="1" applyFill="1" applyBorder="1" applyAlignment="1">
      <alignment horizontal="center" vertical="center" wrapText="1"/>
    </xf>
    <xf numFmtId="2" fontId="3" fillId="4" borderId="2" xfId="0" applyNumberFormat="1" applyFont="1" applyFill="1" applyBorder="1" applyAlignment="1">
      <alignment horizontal="right" vertical="center" wrapText="1"/>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2" fontId="1" fillId="0" borderId="2" xfId="0" applyNumberFormat="1" applyFont="1" applyFill="1" applyBorder="1" applyAlignment="1">
      <alignment horizontal="right" vertical="center" wrapText="1"/>
    </xf>
    <xf numFmtId="0" fontId="7" fillId="0" borderId="2" xfId="0" applyFont="1" applyFill="1" applyBorder="1" applyAlignment="1">
      <alignment horizontal="center" vertical="center" wrapText="1"/>
    </xf>
    <xf numFmtId="0" fontId="1" fillId="0" borderId="3" xfId="0" applyFont="1" applyFill="1" applyBorder="1" applyAlignment="1">
      <alignment vertical="center" wrapText="1"/>
    </xf>
    <xf numFmtId="49" fontId="6" fillId="0" borderId="2" xfId="0" applyNumberFormat="1" applyFont="1" applyFill="1" applyBorder="1" applyAlignment="1">
      <alignment horizontal="center" vertical="center" wrapText="1"/>
    </xf>
    <xf numFmtId="0" fontId="1" fillId="4" borderId="2" xfId="0" applyFont="1" applyFill="1" applyBorder="1" applyAlignment="1">
      <alignment vertical="center" wrapText="1"/>
    </xf>
    <xf numFmtId="49" fontId="1" fillId="4" borderId="2" xfId="0" applyNumberFormat="1" applyFont="1" applyFill="1" applyBorder="1" applyAlignment="1">
      <alignment horizontal="center" vertical="center" wrapText="1"/>
    </xf>
    <xf numFmtId="0" fontId="9" fillId="3" borderId="2" xfId="0" applyFont="1" applyFill="1" applyBorder="1" applyAlignment="1">
      <alignment vertical="center" wrapText="1"/>
    </xf>
    <xf numFmtId="49" fontId="3" fillId="3" borderId="2"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xf numFmtId="2" fontId="3" fillId="3" borderId="2" xfId="0" applyNumberFormat="1" applyFont="1" applyFill="1" applyBorder="1" applyAlignment="1">
      <alignment horizontal="right" vertical="center" wrapText="1"/>
    </xf>
    <xf numFmtId="0" fontId="6" fillId="3" borderId="2" xfId="0" applyFont="1" applyFill="1" applyBorder="1" applyAlignment="1">
      <alignment vertical="center" wrapText="1"/>
    </xf>
    <xf numFmtId="49" fontId="1" fillId="3" borderId="2"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2" fontId="1" fillId="3" borderId="2" xfId="0" applyNumberFormat="1" applyFont="1" applyFill="1" applyBorder="1" applyAlignment="1">
      <alignment horizontal="right" vertical="center" wrapText="1"/>
    </xf>
    <xf numFmtId="49" fontId="6" fillId="3" borderId="2" xfId="0" applyNumberFormat="1" applyFont="1" applyFill="1" applyBorder="1" applyAlignment="1">
      <alignment horizontal="center" vertical="center" wrapText="1"/>
    </xf>
    <xf numFmtId="0" fontId="6" fillId="4" borderId="3" xfId="0" applyFont="1" applyFill="1" applyBorder="1" applyAlignment="1">
      <alignment vertical="center" wrapText="1"/>
    </xf>
    <xf numFmtId="49" fontId="6" fillId="4" borderId="2" xfId="0" applyNumberFormat="1" applyFont="1" applyFill="1" applyBorder="1" applyAlignment="1">
      <alignment horizontal="center" vertical="center" wrapText="1"/>
    </xf>
    <xf numFmtId="0" fontId="7" fillId="4" borderId="2" xfId="0" applyFont="1" applyFill="1" applyBorder="1" applyAlignment="1">
      <alignment horizontal="center" vertical="center" wrapText="1"/>
    </xf>
    <xf numFmtId="49" fontId="1" fillId="4" borderId="2" xfId="0" applyNumberFormat="1" applyFont="1" applyFill="1" applyBorder="1" applyAlignment="1">
      <alignment vertical="center" wrapText="1"/>
    </xf>
    <xf numFmtId="2" fontId="1" fillId="4" borderId="2" xfId="0" applyNumberFormat="1" applyFont="1" applyFill="1" applyBorder="1" applyAlignment="1">
      <alignment vertical="center" wrapText="1"/>
    </xf>
    <xf numFmtId="49" fontId="11"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2" fontId="1" fillId="0" borderId="4" xfId="0" applyNumberFormat="1" applyFont="1" applyFill="1" applyBorder="1" applyAlignment="1">
      <alignment horizontal="right" vertical="center" wrapText="1"/>
    </xf>
    <xf numFmtId="2" fontId="1" fillId="0" borderId="2" xfId="0" applyNumberFormat="1" applyFont="1" applyFill="1" applyBorder="1" applyAlignment="1">
      <alignment vertical="center" wrapText="1"/>
    </xf>
    <xf numFmtId="2" fontId="1" fillId="0" borderId="4" xfId="0" applyNumberFormat="1" applyFont="1" applyFill="1" applyBorder="1" applyAlignment="1">
      <alignment vertical="center" wrapText="1"/>
    </xf>
    <xf numFmtId="49" fontId="7" fillId="4" borderId="2" xfId="0" applyNumberFormat="1" applyFont="1" applyFill="1" applyBorder="1" applyAlignment="1">
      <alignment horizontal="center" vertical="center" wrapText="1"/>
    </xf>
    <xf numFmtId="2" fontId="1" fillId="4" borderId="4" xfId="0" applyNumberFormat="1" applyFont="1" applyFill="1" applyBorder="1" applyAlignment="1">
      <alignment horizontal="right" vertical="center" wrapText="1"/>
    </xf>
    <xf numFmtId="0" fontId="9" fillId="0" borderId="2" xfId="0" applyFont="1" applyFill="1" applyBorder="1" applyAlignment="1">
      <alignment vertical="center" wrapText="1"/>
    </xf>
    <xf numFmtId="49" fontId="9"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3" fillId="0" borderId="3" xfId="0" applyFont="1" applyFill="1" applyBorder="1" applyAlignment="1">
      <alignment vertical="center" wrapText="1"/>
    </xf>
    <xf numFmtId="49" fontId="3" fillId="0" borderId="2" xfId="0" applyNumberFormat="1" applyFont="1" applyFill="1" applyBorder="1" applyAlignment="1">
      <alignment horizontal="center" vertical="center" wrapText="1"/>
    </xf>
    <xf numFmtId="2" fontId="6" fillId="0" borderId="4"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2" fontId="7" fillId="0" borderId="2" xfId="0" applyNumberFormat="1" applyFont="1" applyFill="1" applyBorder="1" applyAlignment="1">
      <alignment horizontal="center" vertical="center" wrapText="1"/>
    </xf>
    <xf numFmtId="2" fontId="12" fillId="0" borderId="2" xfId="0" applyNumberFormat="1" applyFont="1" applyFill="1" applyBorder="1" applyAlignment="1">
      <alignment horizontal="right" vertical="center" wrapText="1"/>
    </xf>
    <xf numFmtId="0" fontId="3" fillId="0" borderId="0" xfId="0" applyFont="1" applyFill="1" applyBorder="1" applyAlignment="1">
      <alignment vertical="center" wrapText="1"/>
    </xf>
    <xf numFmtId="2" fontId="3" fillId="0" borderId="2" xfId="0" applyNumberFormat="1" applyFont="1" applyFill="1" applyBorder="1" applyAlignment="1">
      <alignment horizontal="right" vertical="center" wrapText="1"/>
    </xf>
    <xf numFmtId="0" fontId="1" fillId="0" borderId="0" xfId="0" applyFont="1" applyFill="1" applyBorder="1" applyAlignment="1">
      <alignment vertical="center" wrapText="1"/>
    </xf>
    <xf numFmtId="0" fontId="13"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6" fillId="0" borderId="2" xfId="1" applyFont="1" applyFill="1" applyBorder="1" applyAlignment="1">
      <alignment vertical="center" wrapText="1"/>
    </xf>
    <xf numFmtId="0" fontId="15" fillId="4" borderId="0" xfId="0" applyFont="1" applyFill="1" applyAlignment="1">
      <alignment vertical="center" wrapText="1"/>
    </xf>
    <xf numFmtId="2" fontId="7" fillId="4" borderId="2" xfId="0" applyNumberFormat="1" applyFont="1" applyFill="1" applyBorder="1" applyAlignment="1">
      <alignment horizontal="center" vertical="center" wrapText="1"/>
    </xf>
    <xf numFmtId="0" fontId="3" fillId="4" borderId="3" xfId="0" applyFont="1" applyFill="1" applyBorder="1" applyAlignment="1">
      <alignment vertical="center" wrapText="1"/>
    </xf>
    <xf numFmtId="49" fontId="3" fillId="4" borderId="3" xfId="0" applyNumberFormat="1" applyFont="1" applyFill="1" applyBorder="1" applyAlignment="1">
      <alignment horizontal="center" vertical="center" wrapText="1"/>
    </xf>
    <xf numFmtId="0" fontId="1" fillId="4" borderId="3" xfId="0" applyFont="1" applyFill="1" applyBorder="1" applyAlignment="1">
      <alignment horizontal="center" vertical="center" wrapText="1"/>
    </xf>
    <xf numFmtId="49" fontId="1" fillId="4" borderId="3" xfId="0" applyNumberFormat="1" applyFont="1" applyFill="1" applyBorder="1" applyAlignment="1">
      <alignment horizontal="center" vertical="center" wrapText="1"/>
    </xf>
    <xf numFmtId="2" fontId="3" fillId="4" borderId="2" xfId="0" applyNumberFormat="1" applyFont="1" applyFill="1" applyBorder="1" applyAlignment="1">
      <alignment vertical="center" wrapText="1"/>
    </xf>
    <xf numFmtId="0" fontId="6" fillId="0" borderId="3" xfId="0" applyFont="1" applyFill="1" applyBorder="1" applyAlignment="1">
      <alignment vertical="center" wrapText="1"/>
    </xf>
    <xf numFmtId="0" fontId="9" fillId="0" borderId="3" xfId="0" applyFont="1" applyFill="1" applyBorder="1" applyAlignment="1">
      <alignment vertical="center" wrapText="1"/>
    </xf>
    <xf numFmtId="2" fontId="3" fillId="0" borderId="2" xfId="0" applyNumberFormat="1" applyFont="1" applyFill="1" applyBorder="1" applyAlignment="1">
      <alignment vertical="center" wrapText="1"/>
    </xf>
    <xf numFmtId="0" fontId="1" fillId="0" borderId="2" xfId="0" applyFont="1" applyFill="1" applyBorder="1" applyAlignment="1">
      <alignment wrapText="1"/>
    </xf>
    <xf numFmtId="0" fontId="7" fillId="0" borderId="2" xfId="0" quotePrefix="1" applyFont="1" applyFill="1" applyBorder="1" applyAlignment="1">
      <alignment horizontal="center" vertical="center" wrapText="1"/>
    </xf>
    <xf numFmtId="0" fontId="6" fillId="0" borderId="0" xfId="0" applyFont="1" applyFill="1" applyBorder="1" applyAlignment="1">
      <alignment vertical="center" wrapText="1"/>
    </xf>
    <xf numFmtId="0" fontId="9" fillId="4" borderId="2" xfId="0" applyFont="1" applyFill="1" applyBorder="1" applyAlignment="1">
      <alignment vertical="center" wrapText="1"/>
    </xf>
    <xf numFmtId="0" fontId="10" fillId="4" borderId="2" xfId="0" quotePrefix="1" applyFont="1" applyFill="1" applyBorder="1" applyAlignment="1">
      <alignment horizontal="center" vertical="center" wrapText="1"/>
    </xf>
    <xf numFmtId="49" fontId="3" fillId="4" borderId="2" xfId="0" applyNumberFormat="1" applyFont="1" applyFill="1" applyBorder="1" applyAlignment="1">
      <alignment vertical="center" wrapText="1"/>
    </xf>
    <xf numFmtId="0" fontId="7" fillId="4" borderId="2" xfId="0" quotePrefix="1" applyFont="1" applyFill="1" applyBorder="1" applyAlignment="1">
      <alignment horizontal="center" vertical="center" wrapText="1"/>
    </xf>
    <xf numFmtId="0" fontId="15" fillId="4" borderId="0" xfId="0" applyFont="1" applyFill="1" applyAlignment="1">
      <alignment wrapText="1"/>
    </xf>
    <xf numFmtId="49" fontId="3" fillId="0" borderId="2" xfId="0" applyNumberFormat="1" applyFont="1" applyFill="1" applyBorder="1" applyAlignment="1">
      <alignment vertical="center" wrapText="1"/>
    </xf>
    <xf numFmtId="2" fontId="1" fillId="0" borderId="2" xfId="0" applyNumberFormat="1" applyFont="1" applyFill="1" applyBorder="1" applyAlignment="1">
      <alignment horizontal="right" vertical="center"/>
    </xf>
    <xf numFmtId="0" fontId="6" fillId="5" borderId="2" xfId="0" applyFont="1" applyFill="1" applyBorder="1" applyAlignment="1">
      <alignment vertical="center" wrapText="1"/>
    </xf>
    <xf numFmtId="49" fontId="1" fillId="5" borderId="2" xfId="0" applyNumberFormat="1" applyFont="1" applyFill="1" applyBorder="1" applyAlignment="1">
      <alignment horizontal="center" vertical="center" wrapText="1"/>
    </xf>
    <xf numFmtId="0" fontId="7" fillId="5" borderId="2" xfId="0" quotePrefix="1" applyFont="1" applyFill="1" applyBorder="1" applyAlignment="1">
      <alignment horizontal="center" vertical="center" wrapText="1"/>
    </xf>
    <xf numFmtId="2" fontId="3" fillId="5" borderId="2" xfId="0" applyNumberFormat="1" applyFont="1" applyFill="1" applyBorder="1" applyAlignment="1">
      <alignment horizontal="right" vertical="center" wrapText="1"/>
    </xf>
    <xf numFmtId="4" fontId="3" fillId="5" borderId="2" xfId="0" applyNumberFormat="1" applyFont="1" applyFill="1" applyBorder="1" applyAlignment="1">
      <alignment horizontal="right" vertical="center" wrapText="1"/>
    </xf>
    <xf numFmtId="4" fontId="1" fillId="0" borderId="2" xfId="0" applyNumberFormat="1" applyFont="1" applyFill="1" applyBorder="1" applyAlignment="1">
      <alignment vertical="center" wrapText="1"/>
    </xf>
    <xf numFmtId="49" fontId="6" fillId="0" borderId="4" xfId="0" applyNumberFormat="1" applyFont="1" applyBorder="1" applyAlignment="1">
      <alignment horizontal="center" vertical="center" wrapText="1"/>
    </xf>
    <xf numFmtId="0" fontId="17" fillId="0" borderId="0" xfId="0" applyFont="1" applyFill="1"/>
    <xf numFmtId="0" fontId="18" fillId="0" borderId="0" xfId="0" applyFont="1" applyFill="1"/>
    <xf numFmtId="49" fontId="1" fillId="0" borderId="4" xfId="0" applyNumberFormat="1" applyFont="1" applyBorder="1" applyAlignment="1">
      <alignment horizontal="center" vertical="center" wrapText="1"/>
    </xf>
    <xf numFmtId="0" fontId="18" fillId="0" borderId="0" xfId="0" applyFont="1"/>
    <xf numFmtId="49" fontId="1" fillId="3" borderId="2" xfId="0" applyNumberFormat="1" applyFont="1" applyFill="1" applyBorder="1" applyAlignment="1">
      <alignment vertical="center" wrapText="1"/>
    </xf>
    <xf numFmtId="2" fontId="1" fillId="3" borderId="2" xfId="0" applyNumberFormat="1" applyFont="1" applyFill="1" applyBorder="1" applyAlignment="1">
      <alignment vertical="center" wrapText="1"/>
    </xf>
    <xf numFmtId="4" fontId="1" fillId="0" borderId="0" xfId="0" applyNumberFormat="1" applyFont="1" applyFill="1" applyBorder="1" applyAlignment="1">
      <alignment horizontal="right" vertical="center" wrapText="1"/>
    </xf>
    <xf numFmtId="0" fontId="6" fillId="0" borderId="2" xfId="0" applyFont="1" applyBorder="1" applyAlignment="1">
      <alignment vertical="center" wrapText="1"/>
    </xf>
    <xf numFmtId="0" fontId="0" fillId="0" borderId="0" xfId="0" applyBorder="1"/>
    <xf numFmtId="49" fontId="3" fillId="0" borderId="2"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0" fontId="3" fillId="0" borderId="2" xfId="0" applyFont="1" applyFill="1" applyBorder="1" applyAlignment="1">
      <alignment vertical="center" wrapText="1"/>
    </xf>
    <xf numFmtId="49" fontId="10" fillId="0" borderId="2" xfId="0" applyNumberFormat="1" applyFont="1" applyFill="1" applyBorder="1" applyAlignment="1">
      <alignment horizontal="center" vertical="center" wrapText="1"/>
    </xf>
    <xf numFmtId="49" fontId="9" fillId="0" borderId="2" xfId="0" applyNumberFormat="1" applyFont="1" applyBorder="1" applyAlignment="1">
      <alignment horizontal="center" vertical="center" wrapText="1"/>
    </xf>
    <xf numFmtId="2" fontId="10" fillId="0" borderId="2" xfId="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2" fontId="7" fillId="0" borderId="2" xfId="0" applyNumberFormat="1" applyFont="1" applyBorder="1" applyAlignment="1">
      <alignment horizontal="center" vertical="center" wrapText="1"/>
    </xf>
    <xf numFmtId="49" fontId="6" fillId="0" borderId="4" xfId="0" applyNumberFormat="1" applyFont="1" applyFill="1" applyBorder="1" applyAlignment="1">
      <alignment horizontal="center" vertical="center" wrapText="1"/>
    </xf>
    <xf numFmtId="0" fontId="11" fillId="0" borderId="2" xfId="0" applyFont="1" applyBorder="1" applyAlignment="1">
      <alignment horizontal="center" vertical="center" wrapText="1"/>
    </xf>
    <xf numFmtId="0" fontId="6" fillId="6" borderId="2" xfId="1" applyFont="1" applyFill="1" applyBorder="1" applyAlignment="1">
      <alignment vertical="center" wrapText="1"/>
    </xf>
    <xf numFmtId="0" fontId="18" fillId="7" borderId="0" xfId="0" applyFont="1" applyFill="1"/>
    <xf numFmtId="0" fontId="19" fillId="0" borderId="0" xfId="0" applyFont="1" applyFill="1"/>
    <xf numFmtId="2" fontId="1" fillId="0" borderId="2" xfId="0" applyNumberFormat="1" applyFont="1" applyBorder="1" applyAlignment="1">
      <alignment vertical="center" wrapText="1"/>
    </xf>
    <xf numFmtId="0" fontId="9" fillId="0" borderId="2" xfId="0" applyFont="1" applyBorder="1" applyAlignment="1">
      <alignment vertical="center" wrapText="1"/>
    </xf>
    <xf numFmtId="0" fontId="3" fillId="0" borderId="2" xfId="0" applyFont="1" applyBorder="1" applyAlignment="1">
      <alignment horizontal="center" vertical="center" wrapText="1"/>
    </xf>
    <xf numFmtId="0" fontId="20" fillId="0" borderId="0" xfId="0" applyFont="1" applyAlignment="1">
      <alignment wrapText="1"/>
    </xf>
    <xf numFmtId="2" fontId="0" fillId="0" borderId="0" xfId="0" applyNumberFormat="1"/>
    <xf numFmtId="0" fontId="2" fillId="0" borderId="0" xfId="0" applyFont="1" applyAlignment="1">
      <alignment horizontal="left" vertical="center" wrapText="1"/>
    </xf>
    <xf numFmtId="0" fontId="3" fillId="0" borderId="2" xfId="0" applyFont="1" applyBorder="1" applyAlignment="1">
      <alignment horizontal="center" vertical="center" wrapText="1"/>
    </xf>
    <xf numFmtId="49" fontId="3" fillId="0" borderId="4" xfId="0" applyNumberFormat="1" applyFont="1" applyBorder="1" applyAlignment="1">
      <alignment horizontal="center" vertical="center" wrapText="1"/>
    </xf>
    <xf numFmtId="1" fontId="1" fillId="0" borderId="2" xfId="0" applyNumberFormat="1" applyFont="1" applyFill="1" applyBorder="1" applyAlignment="1">
      <alignment horizontal="center" vertical="center" wrapText="1"/>
    </xf>
    <xf numFmtId="0" fontId="0" fillId="0" borderId="2" xfId="0" applyBorder="1"/>
    <xf numFmtId="0" fontId="10" fillId="0" borderId="6" xfId="0" applyFont="1" applyFill="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0" fillId="8" borderId="2" xfId="0" applyFill="1" applyBorder="1"/>
    <xf numFmtId="0" fontId="3" fillId="8" borderId="3" xfId="0" applyFont="1" applyFill="1" applyBorder="1" applyAlignment="1">
      <alignment vertical="center" wrapText="1"/>
    </xf>
    <xf numFmtId="49" fontId="1" fillId="8" borderId="2" xfId="0" applyNumberFormat="1" applyFont="1" applyFill="1" applyBorder="1" applyAlignment="1">
      <alignment horizontal="center" vertical="center" wrapText="1"/>
    </xf>
    <xf numFmtId="0" fontId="7" fillId="8" borderId="2" xfId="0" quotePrefix="1" applyFont="1" applyFill="1" applyBorder="1" applyAlignment="1">
      <alignment horizontal="center" vertical="center" wrapText="1"/>
    </xf>
    <xf numFmtId="2" fontId="3" fillId="8" borderId="2" xfId="0" applyNumberFormat="1" applyFont="1" applyFill="1" applyBorder="1" applyAlignment="1">
      <alignment horizontal="right" vertical="center" wrapText="1"/>
    </xf>
    <xf numFmtId="0" fontId="3" fillId="8" borderId="2" xfId="0" applyFont="1" applyFill="1" applyBorder="1" applyAlignment="1">
      <alignment vertical="center" wrapText="1"/>
    </xf>
    <xf numFmtId="49" fontId="3" fillId="8" borderId="2" xfId="0" applyNumberFormat="1" applyFont="1" applyFill="1" applyBorder="1" applyAlignment="1">
      <alignment horizontal="center" vertical="center" wrapText="1"/>
    </xf>
    <xf numFmtId="49" fontId="3" fillId="8" borderId="2" xfId="0" applyNumberFormat="1" applyFont="1" applyFill="1" applyBorder="1" applyAlignment="1">
      <alignment vertical="center" wrapText="1"/>
    </xf>
    <xf numFmtId="0" fontId="3" fillId="8" borderId="2" xfId="0" applyFont="1" applyFill="1" applyBorder="1" applyAlignment="1">
      <alignment horizontal="center" vertical="center" wrapText="1"/>
    </xf>
    <xf numFmtId="2" fontId="3" fillId="8" borderId="2" xfId="0" applyNumberFormat="1" applyFont="1" applyFill="1" applyBorder="1" applyAlignment="1">
      <alignment vertical="center" wrapText="1"/>
    </xf>
    <xf numFmtId="49" fontId="3" fillId="8" borderId="3" xfId="0" applyNumberFormat="1" applyFont="1" applyFill="1" applyBorder="1" applyAlignment="1">
      <alignment horizontal="center" vertical="center" wrapText="1"/>
    </xf>
    <xf numFmtId="49" fontId="1" fillId="8" borderId="5" xfId="0" applyNumberFormat="1" applyFont="1" applyFill="1" applyBorder="1" applyAlignment="1">
      <alignment horizontal="center" vertical="center" wrapText="1"/>
    </xf>
    <xf numFmtId="0" fontId="15" fillId="8" borderId="0" xfId="0" applyFont="1" applyFill="1" applyAlignment="1">
      <alignment wrapText="1"/>
    </xf>
    <xf numFmtId="2" fontId="7" fillId="8" borderId="2" xfId="0" applyNumberFormat="1" applyFont="1" applyFill="1" applyBorder="1" applyAlignment="1">
      <alignment horizontal="center" vertical="center" wrapText="1"/>
    </xf>
    <xf numFmtId="49" fontId="6" fillId="8" borderId="4" xfId="0" applyNumberFormat="1" applyFont="1" applyFill="1" applyBorder="1" applyAlignment="1">
      <alignment horizontal="center" vertical="center" wrapText="1"/>
    </xf>
    <xf numFmtId="49" fontId="3" fillId="8" borderId="4" xfId="0" applyNumberFormat="1" applyFont="1" applyFill="1" applyBorder="1" applyAlignment="1">
      <alignment horizontal="center" vertical="center" wrapText="1"/>
    </xf>
    <xf numFmtId="49" fontId="9" fillId="8" borderId="2" xfId="0" applyNumberFormat="1" applyFont="1" applyFill="1" applyBorder="1" applyAlignment="1">
      <alignment horizontal="center" vertical="center" wrapText="1"/>
    </xf>
    <xf numFmtId="49" fontId="6" fillId="8" borderId="2" xfId="0" applyNumberFormat="1" applyFont="1" applyFill="1" applyBorder="1" applyAlignment="1">
      <alignment horizontal="center" vertical="center" wrapText="1"/>
    </xf>
    <xf numFmtId="49" fontId="7" fillId="8" borderId="4" xfId="0" applyNumberFormat="1" applyFont="1" applyFill="1" applyBorder="1" applyAlignment="1">
      <alignment horizontal="center" vertical="center" wrapText="1"/>
    </xf>
    <xf numFmtId="0" fontId="21" fillId="0" borderId="0" xfId="0" applyFont="1"/>
    <xf numFmtId="0" fontId="24" fillId="0" borderId="0" xfId="0" applyFont="1" applyAlignment="1">
      <alignment wrapText="1"/>
    </xf>
    <xf numFmtId="0" fontId="1" fillId="0" borderId="2" xfId="0" applyFont="1" applyBorder="1"/>
    <xf numFmtId="49" fontId="22" fillId="3" borderId="2" xfId="0" applyNumberFormat="1" applyFont="1" applyFill="1" applyBorder="1" applyAlignment="1">
      <alignment horizontal="center" vertical="center" wrapText="1"/>
    </xf>
    <xf numFmtId="0" fontId="22" fillId="0" borderId="2" xfId="0" applyFont="1" applyBorder="1" applyAlignment="1">
      <alignment vertical="center" wrapText="1"/>
    </xf>
    <xf numFmtId="0" fontId="25" fillId="0" borderId="2" xfId="0" applyFont="1" applyBorder="1" applyAlignment="1">
      <alignment horizontal="center" vertical="center" wrapText="1"/>
    </xf>
    <xf numFmtId="0" fontId="1" fillId="3" borderId="2" xfId="0" applyFont="1" applyFill="1" applyBorder="1" applyAlignment="1">
      <alignment horizontal="left" vertical="top" wrapText="1"/>
    </xf>
    <xf numFmtId="0" fontId="1" fillId="3" borderId="2" xfId="0" applyFont="1" applyFill="1" applyBorder="1" applyAlignment="1">
      <alignment horizontal="left" vertical="center" wrapText="1"/>
    </xf>
    <xf numFmtId="0" fontId="26" fillId="3" borderId="2" xfId="0" applyFont="1" applyFill="1" applyBorder="1" applyAlignment="1">
      <alignment vertical="top" wrapText="1"/>
    </xf>
    <xf numFmtId="0" fontId="1" fillId="3" borderId="2" xfId="0" applyFont="1" applyFill="1" applyBorder="1" applyAlignment="1">
      <alignment vertical="top" wrapText="1"/>
    </xf>
    <xf numFmtId="0" fontId="26" fillId="3" borderId="2" xfId="0" applyFont="1" applyFill="1" applyBorder="1" applyAlignment="1">
      <alignment wrapText="1"/>
    </xf>
    <xf numFmtId="0" fontId="1" fillId="0" borderId="0" xfId="0" applyFont="1" applyAlignment="1">
      <alignment vertical="center" wrapText="1"/>
    </xf>
    <xf numFmtId="0" fontId="3" fillId="0" borderId="4" xfId="0" applyFont="1" applyBorder="1" applyAlignment="1">
      <alignment horizontal="center" wrapText="1"/>
    </xf>
    <xf numFmtId="0" fontId="3" fillId="0" borderId="12" xfId="0" applyFont="1" applyBorder="1" applyAlignment="1">
      <alignment horizontal="center" wrapText="1"/>
    </xf>
    <xf numFmtId="4" fontId="1" fillId="0" borderId="2" xfId="0" applyNumberFormat="1" applyFont="1" applyBorder="1" applyAlignment="1">
      <alignment horizontal="right" wrapText="1"/>
    </xf>
    <xf numFmtId="4" fontId="3" fillId="0" borderId="2" xfId="0" applyNumberFormat="1" applyFont="1" applyFill="1" applyBorder="1"/>
    <xf numFmtId="4" fontId="3" fillId="0" borderId="2" xfId="0" applyNumberFormat="1" applyFont="1" applyFill="1" applyBorder="1" applyAlignment="1">
      <alignment horizontal="right" vertical="center"/>
    </xf>
    <xf numFmtId="0" fontId="7" fillId="0" borderId="2" xfId="0" applyFont="1" applyBorder="1" applyAlignment="1">
      <alignment horizontal="center" vertical="center" wrapText="1"/>
    </xf>
    <xf numFmtId="0" fontId="7" fillId="0" borderId="6" xfId="0" quotePrefix="1" applyFont="1" applyBorder="1" applyAlignment="1">
      <alignment horizontal="center" vertical="center" wrapText="1"/>
    </xf>
    <xf numFmtId="4" fontId="1" fillId="0" borderId="6" xfId="0" applyNumberFormat="1" applyFont="1" applyFill="1" applyBorder="1" applyAlignment="1">
      <alignment horizontal="right" vertical="center" wrapText="1"/>
    </xf>
    <xf numFmtId="0" fontId="3" fillId="0" borderId="2" xfId="0" applyFont="1" applyBorder="1" applyAlignment="1">
      <alignment horizontal="center" vertical="center"/>
    </xf>
    <xf numFmtId="4" fontId="3" fillId="0" borderId="6" xfId="0" applyNumberFormat="1" applyFont="1" applyFill="1" applyBorder="1" applyAlignment="1">
      <alignment horizontal="right" vertical="center" wrapText="1"/>
    </xf>
    <xf numFmtId="0" fontId="7" fillId="0" borderId="2" xfId="0" applyFont="1" applyBorder="1" applyAlignment="1">
      <alignment horizontal="center" vertical="center"/>
    </xf>
    <xf numFmtId="49" fontId="1" fillId="0" borderId="4" xfId="0" applyNumberFormat="1" applyFont="1" applyFill="1" applyBorder="1" applyAlignment="1">
      <alignment vertical="center" wrapText="1"/>
    </xf>
    <xf numFmtId="49" fontId="3" fillId="4" borderId="4" xfId="0" applyNumberFormat="1" applyFont="1" applyFill="1" applyBorder="1" applyAlignment="1">
      <alignment horizontal="center" vertical="center" wrapText="1"/>
    </xf>
    <xf numFmtId="49" fontId="1" fillId="4" borderId="4" xfId="0" applyNumberFormat="1" applyFont="1" applyFill="1" applyBorder="1" applyAlignment="1">
      <alignment vertical="center" wrapText="1"/>
    </xf>
    <xf numFmtId="0" fontId="1" fillId="8" borderId="2" xfId="0" applyFont="1" applyFill="1" applyBorder="1" applyAlignment="1">
      <alignment vertical="center" wrapText="1"/>
    </xf>
    <xf numFmtId="49" fontId="6" fillId="4" borderId="4" xfId="0" applyNumberFormat="1" applyFont="1" applyFill="1" applyBorder="1" applyAlignment="1">
      <alignment horizontal="center" vertical="center" wrapText="1"/>
    </xf>
    <xf numFmtId="49" fontId="1" fillId="4" borderId="5" xfId="0" applyNumberFormat="1" applyFont="1" applyFill="1" applyBorder="1" applyAlignment="1">
      <alignment horizontal="center" vertical="center" wrapText="1"/>
    </xf>
    <xf numFmtId="49" fontId="3" fillId="4" borderId="4" xfId="0" applyNumberFormat="1" applyFont="1" applyFill="1" applyBorder="1" applyAlignment="1">
      <alignment vertical="center" wrapText="1"/>
    </xf>
    <xf numFmtId="49" fontId="1" fillId="0" borderId="4" xfId="0" applyNumberFormat="1" applyFont="1" applyBorder="1" applyAlignment="1">
      <alignment vertical="center" wrapText="1"/>
    </xf>
    <xf numFmtId="49" fontId="1" fillId="4" borderId="4" xfId="0" applyNumberFormat="1" applyFont="1" applyFill="1" applyBorder="1" applyAlignment="1">
      <alignment horizontal="center" vertical="center" wrapText="1"/>
    </xf>
    <xf numFmtId="0" fontId="7" fillId="0" borderId="2" xfId="0" quotePrefix="1" applyFont="1" applyBorder="1" applyAlignment="1">
      <alignment horizontal="center" vertical="center" wrapText="1"/>
    </xf>
    <xf numFmtId="2" fontId="6" fillId="0" borderId="2" xfId="0" applyNumberFormat="1" applyFont="1" applyFill="1" applyBorder="1" applyAlignment="1">
      <alignment horizontal="right" vertical="center" wrapText="1"/>
    </xf>
    <xf numFmtId="2" fontId="22" fillId="0" borderId="2" xfId="0" applyNumberFormat="1" applyFont="1" applyBorder="1"/>
    <xf numFmtId="0" fontId="9" fillId="8" borderId="2" xfId="0" applyFont="1" applyFill="1" applyBorder="1" applyAlignment="1">
      <alignment vertical="center" wrapText="1"/>
    </xf>
    <xf numFmtId="0" fontId="10" fillId="8" borderId="2" xfId="0" applyFont="1" applyFill="1" applyBorder="1" applyAlignment="1">
      <alignment horizontal="center" vertical="center" wrapText="1"/>
    </xf>
    <xf numFmtId="49" fontId="9" fillId="4" borderId="2" xfId="0" applyNumberFormat="1" applyFont="1" applyFill="1" applyBorder="1" applyAlignment="1">
      <alignment horizontal="center" vertical="center" wrapText="1"/>
    </xf>
    <xf numFmtId="49" fontId="10" fillId="4" borderId="2" xfId="0" applyNumberFormat="1" applyFont="1" applyFill="1" applyBorder="1" applyAlignment="1">
      <alignment horizontal="center" vertical="center" wrapText="1"/>
    </xf>
    <xf numFmtId="2" fontId="3" fillId="4" borderId="4" xfId="0" applyNumberFormat="1" applyFont="1" applyFill="1" applyBorder="1" applyAlignment="1">
      <alignment horizontal="right" vertical="center" wrapText="1"/>
    </xf>
    <xf numFmtId="0" fontId="3" fillId="0" borderId="2" xfId="0" applyFont="1" applyFill="1" applyBorder="1" applyAlignment="1">
      <alignment horizontal="center" vertical="center" wrapText="1"/>
    </xf>
    <xf numFmtId="0" fontId="9" fillId="0" borderId="12" xfId="0" applyFont="1" applyFill="1" applyBorder="1" applyAlignment="1">
      <alignment vertical="center" wrapText="1"/>
    </xf>
    <xf numFmtId="0" fontId="6" fillId="0" borderId="13" xfId="0" applyFont="1" applyFill="1" applyBorder="1" applyAlignment="1">
      <alignment vertical="center" wrapText="1"/>
    </xf>
    <xf numFmtId="0" fontId="2" fillId="0" borderId="0" xfId="0" applyFont="1" applyAlignment="1">
      <alignment horizontal="left" vertical="center" wrapText="1"/>
    </xf>
    <xf numFmtId="0" fontId="3" fillId="0" borderId="2"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3" fillId="4" borderId="14" xfId="0" applyFont="1" applyFill="1" applyBorder="1" applyAlignment="1">
      <alignment vertical="center" wrapText="1"/>
    </xf>
    <xf numFmtId="49" fontId="3" fillId="4" borderId="14" xfId="0" applyNumberFormat="1" applyFont="1" applyFill="1" applyBorder="1" applyAlignment="1">
      <alignment horizontal="center" vertical="center" wrapText="1"/>
    </xf>
    <xf numFmtId="0" fontId="1" fillId="4" borderId="14" xfId="0" applyFont="1" applyFill="1" applyBorder="1" applyAlignment="1">
      <alignment horizontal="center" vertical="center" wrapText="1"/>
    </xf>
    <xf numFmtId="49" fontId="1" fillId="4" borderId="14" xfId="0" applyNumberFormat="1" applyFont="1" applyFill="1" applyBorder="1" applyAlignment="1">
      <alignment horizontal="center" vertical="center" wrapText="1"/>
    </xf>
    <xf numFmtId="0" fontId="15" fillId="4" borderId="2" xfId="0" applyFont="1" applyFill="1" applyBorder="1" applyAlignment="1">
      <alignment vertical="center" wrapText="1"/>
    </xf>
    <xf numFmtId="49" fontId="1" fillId="0" borderId="11" xfId="0" applyNumberFormat="1" applyFont="1" applyFill="1" applyBorder="1" applyAlignment="1">
      <alignment horizontal="center" vertical="center" wrapText="1"/>
    </xf>
    <xf numFmtId="0" fontId="15" fillId="8" borderId="2" xfId="0" applyFont="1" applyFill="1" applyBorder="1" applyAlignment="1">
      <alignment vertical="center" wrapText="1"/>
    </xf>
    <xf numFmtId="49" fontId="3" fillId="8" borderId="14" xfId="0" applyNumberFormat="1" applyFont="1" applyFill="1" applyBorder="1" applyAlignment="1">
      <alignment horizontal="center" vertical="center" wrapText="1"/>
    </xf>
    <xf numFmtId="0" fontId="1" fillId="8" borderId="14" xfId="0" applyFont="1" applyFill="1" applyBorder="1" applyAlignment="1">
      <alignment horizontal="center" vertical="center" wrapText="1"/>
    </xf>
    <xf numFmtId="2" fontId="10" fillId="8" borderId="2"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0" fontId="22" fillId="0" borderId="2" xfId="0" applyFont="1" applyBorder="1" applyAlignment="1">
      <alignment wrapText="1"/>
    </xf>
    <xf numFmtId="0" fontId="22" fillId="0" borderId="0" xfId="0" applyFont="1" applyBorder="1" applyAlignment="1">
      <alignment wrapText="1"/>
    </xf>
    <xf numFmtId="2" fontId="1" fillId="0" borderId="2" xfId="0" applyNumberFormat="1" applyFont="1" applyFill="1" applyBorder="1" applyAlignment="1">
      <alignment horizontal="center" vertical="center" wrapText="1"/>
    </xf>
    <xf numFmtId="0" fontId="1" fillId="0" borderId="2" xfId="0" applyNumberFormat="1" applyFont="1" applyBorder="1" applyAlignment="1">
      <alignment horizontal="left" vertical="center" wrapText="1"/>
    </xf>
    <xf numFmtId="0" fontId="22" fillId="0" borderId="0" xfId="0" applyFont="1"/>
    <xf numFmtId="0" fontId="28" fillId="0" borderId="0" xfId="0" applyFont="1" applyAlignment="1">
      <alignment wrapText="1"/>
    </xf>
    <xf numFmtId="0" fontId="2" fillId="0" borderId="0" xfId="0" applyFont="1" applyAlignment="1">
      <alignment vertical="center" wrapText="1"/>
    </xf>
    <xf numFmtId="0" fontId="22" fillId="0" borderId="2" xfId="0" applyFont="1" applyBorder="1" applyAlignment="1">
      <alignment horizontal="center"/>
    </xf>
    <xf numFmtId="0" fontId="22" fillId="0" borderId="2" xfId="0" applyFont="1" applyBorder="1" applyAlignment="1">
      <alignment horizontal="center" vertical="center"/>
    </xf>
    <xf numFmtId="2" fontId="1" fillId="4" borderId="2" xfId="0" applyNumberFormat="1" applyFont="1" applyFill="1" applyBorder="1" applyAlignment="1">
      <alignment horizontal="right" vertical="center" wrapText="1"/>
    </xf>
    <xf numFmtId="49" fontId="1" fillId="0" borderId="0" xfId="0" applyNumberFormat="1" applyFont="1" applyAlignment="1">
      <alignment horizontal="left" vertical="center" wrapText="1"/>
    </xf>
    <xf numFmtId="49" fontId="2" fillId="0" borderId="0" xfId="0" applyNumberFormat="1" applyFont="1" applyAlignment="1">
      <alignment vertical="top" wrapText="1"/>
    </xf>
    <xf numFmtId="49" fontId="2" fillId="0" borderId="0" xfId="0" applyNumberFormat="1" applyFont="1" applyAlignment="1">
      <alignment horizontal="center" vertical="center" wrapText="1"/>
    </xf>
    <xf numFmtId="0" fontId="1" fillId="0" borderId="2" xfId="0" applyFont="1" applyFill="1" applyBorder="1" applyAlignment="1">
      <alignment horizontal="left" vertical="center" wrapText="1"/>
    </xf>
    <xf numFmtId="0" fontId="25" fillId="0" borderId="15" xfId="0" applyFont="1" applyFill="1" applyBorder="1" applyAlignment="1">
      <alignment horizontal="center" vertical="center" wrapText="1"/>
    </xf>
    <xf numFmtId="0" fontId="21" fillId="0" borderId="0" xfId="0" applyFont="1" applyAlignment="1">
      <alignment horizontal="right"/>
    </xf>
    <xf numFmtId="164" fontId="2" fillId="0" borderId="0" xfId="0" applyNumberFormat="1" applyFont="1" applyAlignment="1">
      <alignment vertical="top" wrapText="1"/>
    </xf>
    <xf numFmtId="49" fontId="1" fillId="0" borderId="0" xfId="0" applyNumberFormat="1" applyFont="1" applyAlignment="1">
      <alignment vertical="center" wrapText="1"/>
    </xf>
    <xf numFmtId="0" fontId="21" fillId="0" borderId="18" xfId="0" applyFont="1" applyBorder="1" applyAlignment="1">
      <alignment horizontal="center" vertical="center" wrapText="1"/>
    </xf>
    <xf numFmtId="0" fontId="21" fillId="0" borderId="20" xfId="0" applyFont="1" applyBorder="1" applyAlignment="1">
      <alignment horizontal="center" wrapText="1"/>
    </xf>
    <xf numFmtId="166" fontId="21" fillId="0" borderId="22" xfId="0" applyNumberFormat="1" applyFont="1" applyBorder="1" applyAlignment="1">
      <alignment horizontal="center" vertical="center" wrapText="1"/>
    </xf>
    <xf numFmtId="166" fontId="21" fillId="0" borderId="23" xfId="0" applyNumberFormat="1" applyFont="1" applyBorder="1" applyAlignment="1">
      <alignment horizontal="center" vertical="center" wrapText="1"/>
    </xf>
    <xf numFmtId="0" fontId="21" fillId="0" borderId="24" xfId="0" applyFont="1" applyBorder="1"/>
    <xf numFmtId="0" fontId="21" fillId="0" borderId="25" xfId="0" applyFont="1" applyBorder="1"/>
    <xf numFmtId="166" fontId="21" fillId="0" borderId="26" xfId="0" applyNumberFormat="1" applyFont="1" applyBorder="1" applyAlignment="1">
      <alignment horizontal="center" vertical="center"/>
    </xf>
    <xf numFmtId="165" fontId="21" fillId="0" borderId="22" xfId="0" applyNumberFormat="1" applyFont="1" applyBorder="1" applyAlignment="1">
      <alignment horizontal="center" vertical="center" wrapText="1"/>
    </xf>
    <xf numFmtId="165" fontId="21" fillId="0" borderId="23" xfId="0" applyNumberFormat="1" applyFont="1" applyBorder="1" applyAlignment="1">
      <alignment horizontal="center" vertical="center" wrapText="1"/>
    </xf>
    <xf numFmtId="165" fontId="21" fillId="0" borderId="26" xfId="0" applyNumberFormat="1" applyFont="1" applyBorder="1" applyAlignment="1">
      <alignment horizontal="center" vertical="center"/>
    </xf>
    <xf numFmtId="0" fontId="1" fillId="0" borderId="0" xfId="0" applyFont="1" applyAlignment="1">
      <alignment horizontal="left" vertical="center" wrapText="1"/>
    </xf>
    <xf numFmtId="0" fontId="2" fillId="0" borderId="0" xfId="0" applyFont="1" applyAlignment="1">
      <alignment horizontal="left" vertical="justify" wrapText="1"/>
    </xf>
    <xf numFmtId="0" fontId="2" fillId="0" borderId="0" xfId="0" applyFont="1" applyAlignment="1">
      <alignment horizontal="left" vertical="center" wrapText="1"/>
    </xf>
    <xf numFmtId="0" fontId="3" fillId="0" borderId="0" xfId="0" applyFont="1" applyBorder="1" applyAlignment="1">
      <alignment horizontal="center" vertical="center" wrapText="1"/>
    </xf>
    <xf numFmtId="0" fontId="1" fillId="0" borderId="0" xfId="0" applyFont="1" applyAlignment="1">
      <alignment horizontal="right" vertical="center" wrapText="1"/>
    </xf>
    <xf numFmtId="0" fontId="3" fillId="0" borderId="2" xfId="0" applyFont="1" applyBorder="1" applyAlignment="1">
      <alignment horizontal="center" vertical="center" wrapText="1"/>
    </xf>
    <xf numFmtId="0" fontId="1" fillId="0" borderId="0" xfId="0" applyFont="1" applyAlignment="1">
      <alignment horizontal="left"/>
    </xf>
    <xf numFmtId="0" fontId="3" fillId="0" borderId="0" xfId="0" applyFont="1" applyFill="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xf>
    <xf numFmtId="0" fontId="2" fillId="0" borderId="0" xfId="0" applyFont="1" applyAlignment="1">
      <alignment horizontal="left" vertical="top" wrapText="1"/>
    </xf>
    <xf numFmtId="0" fontId="9" fillId="0" borderId="0" xfId="0" applyFont="1" applyAlignment="1">
      <alignment horizontal="center" vertical="center" wrapText="1"/>
    </xf>
    <xf numFmtId="0" fontId="23" fillId="0" borderId="0" xfId="0" applyFont="1" applyAlignment="1">
      <alignment horizontal="center" wrapText="1"/>
    </xf>
    <xf numFmtId="0" fontId="27" fillId="0" borderId="4" xfId="0" applyFont="1" applyBorder="1" applyAlignment="1">
      <alignment horizontal="left" wrapText="1"/>
    </xf>
    <xf numFmtId="0" fontId="27" fillId="0" borderId="12" xfId="0" applyFont="1" applyBorder="1" applyAlignment="1">
      <alignment horizontal="left" wrapText="1"/>
    </xf>
    <xf numFmtId="0" fontId="22" fillId="0" borderId="4" xfId="0" applyFont="1" applyBorder="1" applyAlignment="1">
      <alignment horizontal="left" wrapText="1"/>
    </xf>
    <xf numFmtId="0" fontId="22" fillId="0" borderId="12" xfId="0" applyFont="1" applyBorder="1" applyAlignment="1">
      <alignment horizontal="left" wrapText="1"/>
    </xf>
    <xf numFmtId="0" fontId="1" fillId="0" borderId="2" xfId="0" applyFont="1" applyBorder="1" applyAlignment="1">
      <alignment horizontal="left" wrapText="1"/>
    </xf>
    <xf numFmtId="0" fontId="1" fillId="0" borderId="4"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9" fillId="0" borderId="4" xfId="0" applyFont="1" applyBorder="1" applyAlignment="1">
      <alignment horizontal="left" vertical="center" wrapText="1"/>
    </xf>
    <xf numFmtId="0" fontId="9" fillId="0" borderId="12" xfId="0" applyFont="1" applyBorder="1" applyAlignment="1">
      <alignment horizontal="left" vertical="center" wrapText="1"/>
    </xf>
    <xf numFmtId="0" fontId="1" fillId="0" borderId="4" xfId="0" applyFont="1" applyBorder="1" applyAlignment="1">
      <alignment vertical="center" wrapText="1"/>
    </xf>
    <xf numFmtId="0" fontId="1" fillId="0" borderId="12" xfId="0" applyFont="1" applyBorder="1" applyAlignment="1">
      <alignment vertical="center" wrapText="1"/>
    </xf>
    <xf numFmtId="0" fontId="1" fillId="0" borderId="4" xfId="0" applyFont="1" applyBorder="1" applyAlignment="1">
      <alignment horizontal="left" vertical="center" wrapText="1"/>
    </xf>
    <xf numFmtId="0" fontId="1" fillId="0" borderId="12" xfId="0" applyFont="1" applyBorder="1" applyAlignment="1">
      <alignment horizontal="left" vertical="center" wrapText="1"/>
    </xf>
    <xf numFmtId="0" fontId="3" fillId="0" borderId="4"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2" xfId="0" applyFont="1" applyBorder="1" applyAlignment="1">
      <alignment horizontal="left" wrapText="1"/>
    </xf>
    <xf numFmtId="0" fontId="1" fillId="0" borderId="4" xfId="0" applyFont="1" applyFill="1" applyBorder="1" applyAlignment="1">
      <alignment horizontal="left" vertical="top" wrapText="1"/>
    </xf>
    <xf numFmtId="0" fontId="1" fillId="0" borderId="12" xfId="0" applyFont="1" applyFill="1" applyBorder="1" applyAlignment="1">
      <alignment horizontal="left" vertical="top" wrapText="1"/>
    </xf>
    <xf numFmtId="0" fontId="3" fillId="0" borderId="4" xfId="0" applyFont="1" applyBorder="1" applyAlignment="1">
      <alignment horizontal="left" vertical="center" wrapText="1"/>
    </xf>
    <xf numFmtId="0" fontId="3" fillId="0" borderId="12" xfId="0" applyFont="1" applyBorder="1" applyAlignment="1">
      <alignment horizontal="left" vertical="center" wrapText="1"/>
    </xf>
    <xf numFmtId="0" fontId="2" fillId="0" borderId="0" xfId="0" applyFont="1" applyAlignment="1">
      <alignment horizontal="center" vertical="center" wrapText="1"/>
    </xf>
    <xf numFmtId="0" fontId="4" fillId="0" borderId="0"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0" fillId="0" borderId="11" xfId="0" applyBorder="1" applyAlignment="1">
      <alignment vertical="center"/>
    </xf>
    <xf numFmtId="0" fontId="1" fillId="0" borderId="6" xfId="0" applyFont="1" applyBorder="1" applyAlignment="1">
      <alignment horizontal="right" vertical="center" wrapText="1"/>
    </xf>
    <xf numFmtId="0" fontId="0" fillId="0" borderId="11" xfId="0" applyBorder="1" applyAlignment="1">
      <alignment horizontal="right" vertical="center"/>
    </xf>
    <xf numFmtId="49" fontId="1" fillId="0" borderId="0" xfId="0" applyNumberFormat="1" applyFont="1" applyAlignment="1">
      <alignment horizontal="left" vertical="center" wrapText="1"/>
    </xf>
    <xf numFmtId="164" fontId="2" fillId="0" borderId="0" xfId="0" applyNumberFormat="1" applyFont="1" applyAlignment="1">
      <alignment horizontal="left" vertical="top" wrapText="1"/>
    </xf>
    <xf numFmtId="0" fontId="29" fillId="0" borderId="21" xfId="0" applyFont="1" applyBorder="1" applyAlignment="1">
      <alignment horizontal="left" vertical="center" wrapText="1"/>
    </xf>
    <xf numFmtId="0" fontId="29" fillId="0" borderId="4" xfId="0" applyFont="1" applyBorder="1" applyAlignment="1">
      <alignment horizontal="left" vertical="center" wrapText="1"/>
    </xf>
    <xf numFmtId="0" fontId="23" fillId="0" borderId="0" xfId="0" applyFont="1" applyAlignment="1">
      <alignment horizontal="center" vertical="center" wrapText="1"/>
    </xf>
    <xf numFmtId="0" fontId="29" fillId="0" borderId="16"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19" xfId="0" applyFont="1" applyBorder="1" applyAlignment="1">
      <alignment horizontal="center" vertical="top" wrapText="1"/>
    </xf>
    <xf numFmtId="0" fontId="29" fillId="0" borderId="9" xfId="0" applyFont="1" applyBorder="1" applyAlignment="1">
      <alignment horizontal="center" vertical="top" wrapText="1"/>
    </xf>
    <xf numFmtId="164" fontId="2" fillId="0" borderId="0" xfId="0" applyNumberFormat="1" applyFont="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colors>
    <mruColors>
      <color rgb="FFFF99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C52"/>
  <sheetViews>
    <sheetView tabSelected="1" topLeftCell="A39" workbookViewId="0">
      <selection activeCell="C10" sqref="C10"/>
    </sheetView>
  </sheetViews>
  <sheetFormatPr defaultRowHeight="14.4"/>
  <cols>
    <col min="1" max="1" width="47.77734375" customWidth="1"/>
    <col min="2" max="2" width="26.5546875" customWidth="1"/>
    <col min="3" max="3" width="21.21875" customWidth="1"/>
  </cols>
  <sheetData>
    <row r="1" spans="1:3">
      <c r="B1" s="258" t="s">
        <v>0</v>
      </c>
      <c r="C1" s="258"/>
    </row>
    <row r="2" spans="1:3" ht="73.8" customHeight="1">
      <c r="B2" s="259" t="s">
        <v>1</v>
      </c>
      <c r="C2" s="259"/>
    </row>
    <row r="3" spans="1:3">
      <c r="B3" s="260"/>
      <c r="C3" s="260"/>
    </row>
    <row r="4" spans="1:3">
      <c r="B4" s="1"/>
      <c r="C4" s="1"/>
    </row>
    <row r="5" spans="1:3">
      <c r="A5" s="261" t="s">
        <v>2</v>
      </c>
      <c r="B5" s="261"/>
      <c r="C5" s="261"/>
    </row>
    <row r="6" spans="1:3">
      <c r="A6" s="2"/>
      <c r="B6" s="2"/>
      <c r="C6" s="3" t="s">
        <v>3</v>
      </c>
    </row>
    <row r="7" spans="1:3">
      <c r="A7" s="4" t="s">
        <v>4</v>
      </c>
      <c r="B7" s="4" t="s">
        <v>5</v>
      </c>
      <c r="C7" s="4" t="s">
        <v>6</v>
      </c>
    </row>
    <row r="8" spans="1:3">
      <c r="A8" s="5">
        <v>1</v>
      </c>
      <c r="B8" s="6" t="s">
        <v>7</v>
      </c>
      <c r="C8" s="7">
        <v>3</v>
      </c>
    </row>
    <row r="9" spans="1:3">
      <c r="A9" s="8" t="s">
        <v>8</v>
      </c>
      <c r="B9" s="9" t="s">
        <v>9</v>
      </c>
      <c r="C9" s="10">
        <f>C10+C13+C15+C23</f>
        <v>1650139.5</v>
      </c>
    </row>
    <row r="10" spans="1:3">
      <c r="A10" s="11" t="s">
        <v>10</v>
      </c>
      <c r="B10" s="9" t="s">
        <v>11</v>
      </c>
      <c r="C10" s="10">
        <f>C11</f>
        <v>250000</v>
      </c>
    </row>
    <row r="11" spans="1:3">
      <c r="A11" s="12" t="s">
        <v>12</v>
      </c>
      <c r="B11" s="9" t="s">
        <v>13</v>
      </c>
      <c r="C11" s="10">
        <f>C12</f>
        <v>250000</v>
      </c>
    </row>
    <row r="12" spans="1:3" ht="66">
      <c r="A12" s="12" t="s">
        <v>14</v>
      </c>
      <c r="B12" s="9" t="s">
        <v>15</v>
      </c>
      <c r="C12" s="10">
        <v>250000</v>
      </c>
    </row>
    <row r="13" spans="1:3">
      <c r="A13" s="11" t="s">
        <v>16</v>
      </c>
      <c r="B13" s="9" t="s">
        <v>17</v>
      </c>
      <c r="C13" s="10">
        <f>C14</f>
        <v>909</v>
      </c>
    </row>
    <row r="14" spans="1:3">
      <c r="A14" s="12" t="s">
        <v>18</v>
      </c>
      <c r="B14" s="9" t="s">
        <v>19</v>
      </c>
      <c r="C14" s="10">
        <v>909</v>
      </c>
    </row>
    <row r="15" spans="1:3">
      <c r="A15" s="11" t="s">
        <v>20</v>
      </c>
      <c r="B15" s="9" t="s">
        <v>21</v>
      </c>
      <c r="C15" s="10">
        <f>C16+C18</f>
        <v>1050000</v>
      </c>
    </row>
    <row r="16" spans="1:3">
      <c r="A16" s="12" t="s">
        <v>22</v>
      </c>
      <c r="B16" s="9" t="s">
        <v>23</v>
      </c>
      <c r="C16" s="10">
        <f>C17</f>
        <v>550000</v>
      </c>
    </row>
    <row r="17" spans="1:3" ht="39.6">
      <c r="A17" s="12" t="s">
        <v>24</v>
      </c>
      <c r="B17" s="9" t="s">
        <v>25</v>
      </c>
      <c r="C17" s="10">
        <v>550000</v>
      </c>
    </row>
    <row r="18" spans="1:3">
      <c r="A18" s="12" t="s">
        <v>26</v>
      </c>
      <c r="B18" s="9" t="s">
        <v>27</v>
      </c>
      <c r="C18" s="10">
        <f>C20+C22</f>
        <v>500000</v>
      </c>
    </row>
    <row r="19" spans="1:3">
      <c r="A19" s="12" t="s">
        <v>28</v>
      </c>
      <c r="B19" s="9" t="s">
        <v>29</v>
      </c>
      <c r="C19" s="10">
        <f>C20</f>
        <v>150000</v>
      </c>
    </row>
    <row r="20" spans="1:3" ht="39.6">
      <c r="A20" s="12" t="s">
        <v>30</v>
      </c>
      <c r="B20" s="9" t="s">
        <v>31</v>
      </c>
      <c r="C20" s="10">
        <v>150000</v>
      </c>
    </row>
    <row r="21" spans="1:3">
      <c r="A21" s="12" t="s">
        <v>32</v>
      </c>
      <c r="B21" s="9" t="s">
        <v>33</v>
      </c>
      <c r="C21" s="10">
        <f>C22</f>
        <v>350000</v>
      </c>
    </row>
    <row r="22" spans="1:3" ht="39.6">
      <c r="A22" s="12" t="s">
        <v>34</v>
      </c>
      <c r="B22" s="9" t="s">
        <v>35</v>
      </c>
      <c r="C22" s="10">
        <v>350000</v>
      </c>
    </row>
    <row r="23" spans="1:3" ht="20.399999999999999">
      <c r="A23" s="11" t="s">
        <v>36</v>
      </c>
      <c r="B23" s="9" t="s">
        <v>37</v>
      </c>
      <c r="C23" s="10">
        <f>C24+C27</f>
        <v>349230.5</v>
      </c>
    </row>
    <row r="24" spans="1:3" ht="89.4" customHeight="1">
      <c r="A24" s="233" t="s">
        <v>341</v>
      </c>
      <c r="B24" s="9" t="s">
        <v>38</v>
      </c>
      <c r="C24" s="10">
        <f>C25</f>
        <v>339230.5</v>
      </c>
    </row>
    <row r="25" spans="1:3" ht="84" customHeight="1">
      <c r="A25" s="233" t="s">
        <v>340</v>
      </c>
      <c r="B25" s="9" t="s">
        <v>338</v>
      </c>
      <c r="C25" s="10">
        <f>C26</f>
        <v>339230.5</v>
      </c>
    </row>
    <row r="26" spans="1:3" ht="73.2" customHeight="1">
      <c r="A26" s="12" t="s">
        <v>339</v>
      </c>
      <c r="B26" s="9" t="s">
        <v>337</v>
      </c>
      <c r="C26" s="10">
        <f>115230.5+224000</f>
        <v>339230.5</v>
      </c>
    </row>
    <row r="27" spans="1:3" ht="79.2">
      <c r="A27" s="12" t="s">
        <v>39</v>
      </c>
      <c r="B27" s="9" t="s">
        <v>40</v>
      </c>
      <c r="C27" s="10">
        <f>C28</f>
        <v>10000</v>
      </c>
    </row>
    <row r="28" spans="1:3" ht="66">
      <c r="A28" s="12" t="s">
        <v>41</v>
      </c>
      <c r="B28" s="9" t="s">
        <v>42</v>
      </c>
      <c r="C28" s="10">
        <f>10000</f>
        <v>10000</v>
      </c>
    </row>
    <row r="29" spans="1:3">
      <c r="A29" s="8" t="s">
        <v>43</v>
      </c>
      <c r="B29" s="9" t="s">
        <v>44</v>
      </c>
      <c r="C29" s="10">
        <f>C31+C40+C46+C34+C36+C38+C43+C49+C51</f>
        <v>9294767.8699999992</v>
      </c>
    </row>
    <row r="30" spans="1:3" ht="26.4">
      <c r="A30" s="12" t="s">
        <v>45</v>
      </c>
      <c r="B30" s="9" t="s">
        <v>46</v>
      </c>
      <c r="C30" s="10">
        <f>C31+C40+C46+C34+C36+C38+C43</f>
        <v>8995833.6499999985</v>
      </c>
    </row>
    <row r="31" spans="1:3" ht="26.4">
      <c r="A31" s="12" t="s">
        <v>47</v>
      </c>
      <c r="B31" s="9" t="s">
        <v>48</v>
      </c>
      <c r="C31" s="10">
        <f>C32</f>
        <v>3065600</v>
      </c>
    </row>
    <row r="32" spans="1:3">
      <c r="A32" s="12" t="s">
        <v>49</v>
      </c>
      <c r="B32" s="9" t="s">
        <v>50</v>
      </c>
      <c r="C32" s="10">
        <f>C33</f>
        <v>3065600</v>
      </c>
    </row>
    <row r="33" spans="1:3">
      <c r="A33" s="12" t="s">
        <v>49</v>
      </c>
      <c r="B33" s="9" t="s">
        <v>50</v>
      </c>
      <c r="C33" s="10">
        <v>3065600</v>
      </c>
    </row>
    <row r="34" spans="1:3" ht="26.4">
      <c r="A34" s="12" t="s">
        <v>51</v>
      </c>
      <c r="B34" s="9" t="s">
        <v>52</v>
      </c>
      <c r="C34" s="10">
        <f>C35</f>
        <v>2235308.7799999998</v>
      </c>
    </row>
    <row r="35" spans="1:3" ht="26.4">
      <c r="A35" s="12" t="s">
        <v>53</v>
      </c>
      <c r="B35" s="9" t="s">
        <v>54</v>
      </c>
      <c r="C35" s="10">
        <v>2235308.7799999998</v>
      </c>
    </row>
    <row r="36" spans="1:3" ht="26.4">
      <c r="A36" s="12" t="s">
        <v>55</v>
      </c>
      <c r="B36" s="9" t="s">
        <v>56</v>
      </c>
      <c r="C36" s="10">
        <f>C37</f>
        <v>630000.01</v>
      </c>
    </row>
    <row r="37" spans="1:3" ht="26.4">
      <c r="A37" s="12" t="s">
        <v>57</v>
      </c>
      <c r="B37" s="9" t="s">
        <v>58</v>
      </c>
      <c r="C37" s="10">
        <v>630000.01</v>
      </c>
    </row>
    <row r="38" spans="1:3">
      <c r="A38" s="12" t="s">
        <v>59</v>
      </c>
      <c r="B38" s="9" t="s">
        <v>60</v>
      </c>
      <c r="C38" s="10">
        <f>C39</f>
        <v>1500000</v>
      </c>
    </row>
    <row r="39" spans="1:3">
      <c r="A39" s="12" t="s">
        <v>61</v>
      </c>
      <c r="B39" s="9" t="s">
        <v>62</v>
      </c>
      <c r="C39" s="10">
        <v>1500000</v>
      </c>
    </row>
    <row r="40" spans="1:3" ht="26.4">
      <c r="A40" s="13" t="s">
        <v>63</v>
      </c>
      <c r="B40" s="9" t="s">
        <v>64</v>
      </c>
      <c r="C40" s="10">
        <f>C41</f>
        <v>342800</v>
      </c>
    </row>
    <row r="41" spans="1:3" ht="39.6">
      <c r="A41" s="12" t="s">
        <v>65</v>
      </c>
      <c r="B41" s="9" t="s">
        <v>66</v>
      </c>
      <c r="C41" s="10">
        <f>C42</f>
        <v>342800</v>
      </c>
    </row>
    <row r="42" spans="1:3" ht="52.8">
      <c r="A42" s="12" t="s">
        <v>67</v>
      </c>
      <c r="B42" s="9" t="s">
        <v>68</v>
      </c>
      <c r="C42" s="10">
        <v>342800</v>
      </c>
    </row>
    <row r="43" spans="1:3">
      <c r="A43" s="14" t="s">
        <v>70</v>
      </c>
      <c r="B43" s="9" t="s">
        <v>71</v>
      </c>
      <c r="C43" s="15">
        <f>C44</f>
        <v>1172314.44</v>
      </c>
    </row>
    <row r="44" spans="1:3" ht="66">
      <c r="A44" s="12" t="s">
        <v>72</v>
      </c>
      <c r="B44" s="9" t="s">
        <v>73</v>
      </c>
      <c r="C44" s="15">
        <f>C45</f>
        <v>1172314.44</v>
      </c>
    </row>
    <row r="45" spans="1:3" ht="39.6">
      <c r="A45" s="12" t="s">
        <v>74</v>
      </c>
      <c r="B45" s="9" t="s">
        <v>75</v>
      </c>
      <c r="C45" s="15">
        <v>1172314.44</v>
      </c>
    </row>
    <row r="46" spans="1:3">
      <c r="A46" s="14" t="s">
        <v>70</v>
      </c>
      <c r="B46" s="9" t="s">
        <v>71</v>
      </c>
      <c r="C46" s="15">
        <f>C47</f>
        <v>49810.42</v>
      </c>
    </row>
    <row r="47" spans="1:3" ht="26.4">
      <c r="A47" s="12" t="s">
        <v>69</v>
      </c>
      <c r="B47" s="9" t="s">
        <v>76</v>
      </c>
      <c r="C47" s="15">
        <f>C48</f>
        <v>49810.42</v>
      </c>
    </row>
    <row r="48" spans="1:3" ht="39.6">
      <c r="A48" s="12" t="s">
        <v>74</v>
      </c>
      <c r="B48" s="9" t="s">
        <v>77</v>
      </c>
      <c r="C48" s="15">
        <v>49810.42</v>
      </c>
    </row>
    <row r="49" spans="1:3">
      <c r="A49" s="12" t="s">
        <v>78</v>
      </c>
      <c r="B49" s="9" t="s">
        <v>79</v>
      </c>
      <c r="C49" s="15">
        <f>C50</f>
        <v>299000</v>
      </c>
    </row>
    <row r="50" spans="1:3" ht="26.4">
      <c r="A50" s="12" t="s">
        <v>80</v>
      </c>
      <c r="B50" s="9" t="s">
        <v>81</v>
      </c>
      <c r="C50" s="15">
        <f>249000+50000</f>
        <v>299000</v>
      </c>
    </row>
    <row r="51" spans="1:3" ht="52.8">
      <c r="A51" s="12" t="s">
        <v>82</v>
      </c>
      <c r="B51" s="9" t="s">
        <v>83</v>
      </c>
      <c r="C51" s="15">
        <v>-65.78</v>
      </c>
    </row>
    <row r="52" spans="1:3">
      <c r="A52" s="16" t="s">
        <v>84</v>
      </c>
      <c r="B52" s="17" t="s">
        <v>85</v>
      </c>
      <c r="C52" s="18">
        <f>C9+C29</f>
        <v>10944907.369999999</v>
      </c>
    </row>
  </sheetData>
  <mergeCells count="4">
    <mergeCell ref="B1:C1"/>
    <mergeCell ref="B2:C2"/>
    <mergeCell ref="B3:C3"/>
    <mergeCell ref="A5:C5"/>
  </mergeCells>
  <pageMargins left="0.7" right="0.7" top="0.75" bottom="0.75" header="0.3" footer="0.3"/>
  <pageSetup paperSize="9" orientation="portrait" horizontalDpi="180" verticalDpi="180" r:id="rId1"/>
</worksheet>
</file>

<file path=xl/worksheets/sheet10.xml><?xml version="1.0" encoding="utf-8"?>
<worksheet xmlns="http://schemas.openxmlformats.org/spreadsheetml/2006/main" xmlns:r="http://schemas.openxmlformats.org/officeDocument/2006/relationships">
  <dimension ref="A1:F25"/>
  <sheetViews>
    <sheetView topLeftCell="A10" workbookViewId="0">
      <selection activeCell="D20" sqref="D20"/>
    </sheetView>
  </sheetViews>
  <sheetFormatPr defaultRowHeight="14.4"/>
  <cols>
    <col min="2" max="2" width="55.5546875" customWidth="1"/>
    <col min="3" max="3" width="22.6640625" customWidth="1"/>
    <col min="4" max="4" width="25.77734375" customWidth="1"/>
  </cols>
  <sheetData>
    <row r="1" spans="1:6">
      <c r="B1" s="182" t="s">
        <v>306</v>
      </c>
      <c r="C1" s="258" t="s">
        <v>307</v>
      </c>
      <c r="D1" s="258"/>
      <c r="E1" s="182"/>
      <c r="F1" s="182"/>
    </row>
    <row r="2" spans="1:6" ht="76.8" customHeight="1">
      <c r="B2" s="144"/>
      <c r="C2" s="260" t="s">
        <v>308</v>
      </c>
      <c r="D2" s="260"/>
      <c r="E2" s="236"/>
      <c r="F2" s="236"/>
    </row>
    <row r="3" spans="1:6">
      <c r="B3" s="295"/>
      <c r="C3" s="295"/>
      <c r="D3" s="143"/>
    </row>
    <row r="4" spans="1:6" ht="43.8" customHeight="1">
      <c r="A4" s="265" t="s">
        <v>309</v>
      </c>
      <c r="B4" s="265"/>
      <c r="C4" s="265"/>
      <c r="D4" s="265"/>
    </row>
    <row r="5" spans="1:6">
      <c r="A5" s="296"/>
      <c r="B5" s="296"/>
      <c r="D5" s="143"/>
    </row>
    <row r="6" spans="1:6" ht="14.4" customHeight="1">
      <c r="A6" s="297" t="s">
        <v>4</v>
      </c>
      <c r="B6" s="298"/>
      <c r="C6" s="301" t="s">
        <v>156</v>
      </c>
      <c r="D6" s="303" t="s">
        <v>3</v>
      </c>
    </row>
    <row r="7" spans="1:6">
      <c r="A7" s="299"/>
      <c r="B7" s="300"/>
      <c r="C7" s="302"/>
      <c r="D7" s="304"/>
    </row>
    <row r="8" spans="1:6">
      <c r="A8" s="183" t="s">
        <v>159</v>
      </c>
      <c r="B8" s="184"/>
      <c r="C8" s="185"/>
      <c r="D8" s="186">
        <f>D9+D13+D18+D20+D22+D24</f>
        <v>9545503.5500000007</v>
      </c>
    </row>
    <row r="9" spans="1:6" ht="80.400000000000006" customHeight="1">
      <c r="A9" s="282" t="s">
        <v>310</v>
      </c>
      <c r="B9" s="283"/>
      <c r="C9" s="145" t="s">
        <v>311</v>
      </c>
      <c r="D9" s="85">
        <f>D10+D11+D12</f>
        <v>3948723.67</v>
      </c>
    </row>
    <row r="10" spans="1:6" ht="55.2" customHeight="1">
      <c r="A10" s="284" t="s">
        <v>312</v>
      </c>
      <c r="B10" s="285"/>
      <c r="C10" s="20" t="s">
        <v>167</v>
      </c>
      <c r="D10" s="10">
        <v>976697.49</v>
      </c>
    </row>
    <row r="11" spans="1:6" ht="55.2" customHeight="1">
      <c r="A11" s="286" t="s">
        <v>326</v>
      </c>
      <c r="B11" s="287"/>
      <c r="C11" s="20" t="s">
        <v>177</v>
      </c>
      <c r="D11" s="10">
        <v>49810.42</v>
      </c>
    </row>
    <row r="12" spans="1:6" ht="55.2" customHeight="1">
      <c r="A12" s="286" t="s">
        <v>313</v>
      </c>
      <c r="B12" s="287"/>
      <c r="C12" s="20" t="s">
        <v>193</v>
      </c>
      <c r="D12" s="10">
        <v>2922215.76</v>
      </c>
    </row>
    <row r="13" spans="1:6" ht="54.6" customHeight="1">
      <c r="A13" s="288" t="s">
        <v>314</v>
      </c>
      <c r="B13" s="289"/>
      <c r="C13" s="145" t="s">
        <v>236</v>
      </c>
      <c r="D13" s="187">
        <f>D14+D15+D16+D17</f>
        <v>5356539.88</v>
      </c>
    </row>
    <row r="14" spans="1:6" ht="54.6" customHeight="1">
      <c r="A14" s="278" t="s">
        <v>301</v>
      </c>
      <c r="B14" s="279"/>
      <c r="C14" s="188" t="s">
        <v>238</v>
      </c>
      <c r="D14" s="10">
        <v>800000</v>
      </c>
    </row>
    <row r="15" spans="1:6" ht="101.4" customHeight="1">
      <c r="A15" s="278" t="s">
        <v>243</v>
      </c>
      <c r="B15" s="279"/>
      <c r="C15" s="49" t="s">
        <v>244</v>
      </c>
      <c r="D15" s="10">
        <v>729998.4</v>
      </c>
    </row>
    <row r="16" spans="1:6" ht="82.8" customHeight="1">
      <c r="A16" s="278" t="s">
        <v>317</v>
      </c>
      <c r="B16" s="279"/>
      <c r="C16" s="49" t="s">
        <v>245</v>
      </c>
      <c r="D16" s="10">
        <v>2246541.48</v>
      </c>
    </row>
    <row r="17" spans="1:4" ht="63.6" customHeight="1">
      <c r="A17" s="291" t="s">
        <v>247</v>
      </c>
      <c r="B17" s="292"/>
      <c r="C17" s="188" t="s">
        <v>305</v>
      </c>
      <c r="D17" s="10">
        <v>1580000</v>
      </c>
    </row>
    <row r="18" spans="1:4" ht="54.6" customHeight="1">
      <c r="A18" s="293" t="s">
        <v>249</v>
      </c>
      <c r="B18" s="294"/>
      <c r="C18" s="145" t="s">
        <v>250</v>
      </c>
      <c r="D18" s="187">
        <f>D19</f>
        <v>24000</v>
      </c>
    </row>
    <row r="19" spans="1:4" ht="61.2" customHeight="1">
      <c r="A19" s="278" t="s">
        <v>251</v>
      </c>
      <c r="B19" s="279"/>
      <c r="C19" s="188" t="s">
        <v>242</v>
      </c>
      <c r="D19" s="10">
        <v>24000</v>
      </c>
    </row>
    <row r="20" spans="1:4" ht="56.4" customHeight="1">
      <c r="A20" s="293" t="s">
        <v>264</v>
      </c>
      <c r="B20" s="294"/>
      <c r="C20" s="145" t="s">
        <v>265</v>
      </c>
      <c r="D20" s="187">
        <f>SUM(D21)</f>
        <v>0</v>
      </c>
    </row>
    <row r="21" spans="1:4" ht="53.4" customHeight="1">
      <c r="A21" s="280" t="s">
        <v>266</v>
      </c>
      <c r="B21" s="281"/>
      <c r="C21" s="189" t="s">
        <v>267</v>
      </c>
      <c r="D21" s="190">
        <v>0</v>
      </c>
    </row>
    <row r="22" spans="1:4" ht="32.4" customHeight="1">
      <c r="A22" s="290" t="s">
        <v>315</v>
      </c>
      <c r="B22" s="290"/>
      <c r="C22" s="191" t="s">
        <v>230</v>
      </c>
      <c r="D22" s="192">
        <f>D23</f>
        <v>66240</v>
      </c>
    </row>
    <row r="23" spans="1:4" ht="43.8" customHeight="1">
      <c r="A23" s="277" t="s">
        <v>316</v>
      </c>
      <c r="B23" s="277"/>
      <c r="C23" s="193" t="s">
        <v>230</v>
      </c>
      <c r="D23" s="81">
        <v>66240</v>
      </c>
    </row>
    <row r="24" spans="1:4" ht="57.6" customHeight="1">
      <c r="A24" s="273" t="s">
        <v>332</v>
      </c>
      <c r="B24" s="274"/>
      <c r="C24" s="229" t="s">
        <v>333</v>
      </c>
      <c r="D24" s="192">
        <f>D25</f>
        <v>150000</v>
      </c>
    </row>
    <row r="25" spans="1:4" ht="64.2" customHeight="1">
      <c r="A25" s="275" t="s">
        <v>332</v>
      </c>
      <c r="B25" s="276"/>
      <c r="C25" s="82" t="s">
        <v>333</v>
      </c>
      <c r="D25" s="81">
        <v>150000</v>
      </c>
    </row>
  </sheetData>
  <mergeCells count="25">
    <mergeCell ref="C1:D1"/>
    <mergeCell ref="A4:D4"/>
    <mergeCell ref="B3:C3"/>
    <mergeCell ref="A5:B5"/>
    <mergeCell ref="A6:B7"/>
    <mergeCell ref="C6:C7"/>
    <mergeCell ref="D6:D7"/>
    <mergeCell ref="C2:D2"/>
    <mergeCell ref="A9:B9"/>
    <mergeCell ref="A10:B10"/>
    <mergeCell ref="A12:B12"/>
    <mergeCell ref="A13:B13"/>
    <mergeCell ref="A22:B22"/>
    <mergeCell ref="A11:B11"/>
    <mergeCell ref="A17:B17"/>
    <mergeCell ref="A18:B18"/>
    <mergeCell ref="A19:B19"/>
    <mergeCell ref="A20:B20"/>
    <mergeCell ref="A14:B14"/>
    <mergeCell ref="A24:B24"/>
    <mergeCell ref="A25:B25"/>
    <mergeCell ref="A23:B23"/>
    <mergeCell ref="A15:B15"/>
    <mergeCell ref="A16:B16"/>
    <mergeCell ref="A21:B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F20"/>
  <sheetViews>
    <sheetView workbookViewId="0">
      <selection activeCell="A10" sqref="A10:B10"/>
    </sheetView>
  </sheetViews>
  <sheetFormatPr defaultRowHeight="14.4"/>
  <cols>
    <col min="2" max="2" width="54.109375" customWidth="1"/>
    <col min="3" max="3" width="19.6640625" customWidth="1"/>
    <col min="4" max="4" width="17.44140625" customWidth="1"/>
    <col min="5" max="5" width="18.21875" customWidth="1"/>
  </cols>
  <sheetData>
    <row r="1" spans="1:6">
      <c r="B1" s="182" t="s">
        <v>306</v>
      </c>
      <c r="C1" s="182"/>
      <c r="D1" s="182" t="s">
        <v>346</v>
      </c>
      <c r="E1" s="182"/>
      <c r="F1" s="182"/>
    </row>
    <row r="2" spans="1:6" ht="82.2" customHeight="1">
      <c r="B2" s="214"/>
      <c r="C2" s="236"/>
      <c r="D2" s="260" t="s">
        <v>308</v>
      </c>
      <c r="E2" s="260"/>
      <c r="F2" s="236"/>
    </row>
    <row r="3" spans="1:6">
      <c r="B3" s="295"/>
      <c r="C3" s="295"/>
      <c r="D3" s="143"/>
    </row>
    <row r="4" spans="1:6" ht="40.799999999999997" customHeight="1">
      <c r="A4" s="265" t="s">
        <v>345</v>
      </c>
      <c r="B4" s="265"/>
      <c r="C4" s="265"/>
      <c r="D4" s="265"/>
    </row>
    <row r="5" spans="1:6">
      <c r="A5" s="296"/>
      <c r="B5" s="296"/>
      <c r="D5" s="143"/>
    </row>
    <row r="6" spans="1:6">
      <c r="A6" s="297" t="s">
        <v>4</v>
      </c>
      <c r="B6" s="298"/>
      <c r="C6" s="301" t="s">
        <v>156</v>
      </c>
      <c r="D6" s="238">
        <v>2025</v>
      </c>
      <c r="E6" s="238">
        <v>2026</v>
      </c>
    </row>
    <row r="7" spans="1:6">
      <c r="A7" s="299"/>
      <c r="B7" s="300"/>
      <c r="C7" s="302"/>
      <c r="D7" s="216" t="s">
        <v>3</v>
      </c>
      <c r="E7" s="237" t="s">
        <v>3</v>
      </c>
    </row>
    <row r="8" spans="1:6">
      <c r="A8" s="183" t="s">
        <v>159</v>
      </c>
      <c r="B8" s="184"/>
      <c r="C8" s="185"/>
      <c r="D8" s="186">
        <f>D9+D13+D15+D17+D19+D12</f>
        <v>3904002.7199999997</v>
      </c>
      <c r="E8" s="186">
        <f>E9+E13+E15+E17+E19+E12</f>
        <v>2672257.7199999997</v>
      </c>
    </row>
    <row r="9" spans="1:6" ht="64.2" customHeight="1">
      <c r="A9" s="282" t="s">
        <v>310</v>
      </c>
      <c r="B9" s="283"/>
      <c r="C9" s="215" t="s">
        <v>311</v>
      </c>
      <c r="D9" s="85">
        <f>D10+D11</f>
        <v>3164002.7199999997</v>
      </c>
      <c r="E9" s="85">
        <f>E10+E11</f>
        <v>2376957.7199999997</v>
      </c>
    </row>
    <row r="10" spans="1:6" ht="57.6" customHeight="1">
      <c r="A10" s="284" t="s">
        <v>312</v>
      </c>
      <c r="B10" s="285"/>
      <c r="C10" s="20" t="s">
        <v>167</v>
      </c>
      <c r="D10" s="10">
        <v>565792.68999999994</v>
      </c>
      <c r="E10" s="10">
        <v>565792.68999999994</v>
      </c>
    </row>
    <row r="11" spans="1:6" ht="47.4" customHeight="1">
      <c r="A11" s="286" t="s">
        <v>313</v>
      </c>
      <c r="B11" s="287"/>
      <c r="C11" s="20" t="s">
        <v>193</v>
      </c>
      <c r="D11" s="10">
        <v>2598210.0299999998</v>
      </c>
      <c r="E11" s="10">
        <v>1811165.03</v>
      </c>
    </row>
    <row r="12" spans="1:6" ht="82.8" customHeight="1">
      <c r="A12" s="293" t="s">
        <v>186</v>
      </c>
      <c r="B12" s="294"/>
      <c r="C12" s="215" t="s">
        <v>185</v>
      </c>
      <c r="D12" s="187">
        <v>5000</v>
      </c>
      <c r="E12" s="187">
        <v>5000</v>
      </c>
    </row>
    <row r="13" spans="1:6" ht="53.4" customHeight="1">
      <c r="A13" s="288" t="s">
        <v>314</v>
      </c>
      <c r="B13" s="289"/>
      <c r="C13" s="215" t="s">
        <v>236</v>
      </c>
      <c r="D13" s="187">
        <f>D14</f>
        <v>650000</v>
      </c>
      <c r="E13" s="187">
        <f>E14</f>
        <v>230300</v>
      </c>
    </row>
    <row r="14" spans="1:6" ht="61.2" customHeight="1">
      <c r="A14" s="278" t="s">
        <v>301</v>
      </c>
      <c r="B14" s="279"/>
      <c r="C14" s="188" t="s">
        <v>238</v>
      </c>
      <c r="D14" s="10">
        <v>650000</v>
      </c>
      <c r="E14" s="10">
        <v>230300</v>
      </c>
    </row>
    <row r="15" spans="1:6" ht="72" customHeight="1">
      <c r="A15" s="293" t="s">
        <v>249</v>
      </c>
      <c r="B15" s="294"/>
      <c r="C15" s="215" t="s">
        <v>250</v>
      </c>
      <c r="D15" s="187">
        <f>D16</f>
        <v>20000</v>
      </c>
      <c r="E15" s="187">
        <f>E16</f>
        <v>15000</v>
      </c>
    </row>
    <row r="16" spans="1:6" ht="60" customHeight="1">
      <c r="A16" s="278" t="s">
        <v>251</v>
      </c>
      <c r="B16" s="279"/>
      <c r="C16" s="188" t="s">
        <v>242</v>
      </c>
      <c r="D16" s="10">
        <v>20000</v>
      </c>
      <c r="E16" s="10">
        <v>15000</v>
      </c>
    </row>
    <row r="17" spans="1:5" ht="63.6" customHeight="1">
      <c r="A17" s="293" t="s">
        <v>264</v>
      </c>
      <c r="B17" s="294"/>
      <c r="C17" s="215" t="s">
        <v>265</v>
      </c>
      <c r="D17" s="187">
        <f>SUM(D18)</f>
        <v>15000</v>
      </c>
      <c r="E17" s="187">
        <f>SUM(E18)</f>
        <v>15000</v>
      </c>
    </row>
    <row r="18" spans="1:5" ht="64.8" customHeight="1">
      <c r="A18" s="280" t="s">
        <v>266</v>
      </c>
      <c r="B18" s="281"/>
      <c r="C18" s="189" t="s">
        <v>267</v>
      </c>
      <c r="D18" s="190">
        <v>15000</v>
      </c>
      <c r="E18" s="190">
        <v>15000</v>
      </c>
    </row>
    <row r="19" spans="1:5" ht="31.2" customHeight="1">
      <c r="A19" s="290" t="s">
        <v>315</v>
      </c>
      <c r="B19" s="290"/>
      <c r="C19" s="191" t="s">
        <v>230</v>
      </c>
      <c r="D19" s="192">
        <f>D20</f>
        <v>50000</v>
      </c>
      <c r="E19" s="192">
        <f>E20</f>
        <v>30000</v>
      </c>
    </row>
    <row r="20" spans="1:5" ht="54.6" customHeight="1">
      <c r="A20" s="277" t="s">
        <v>316</v>
      </c>
      <c r="B20" s="277"/>
      <c r="C20" s="193" t="s">
        <v>230</v>
      </c>
      <c r="D20" s="81">
        <v>50000</v>
      </c>
      <c r="E20" s="81">
        <v>30000</v>
      </c>
    </row>
  </sheetData>
  <mergeCells count="18">
    <mergeCell ref="A4:D4"/>
    <mergeCell ref="D2:E2"/>
    <mergeCell ref="A12:B12"/>
    <mergeCell ref="A18:B18"/>
    <mergeCell ref="A19:B19"/>
    <mergeCell ref="B3:C3"/>
    <mergeCell ref="A5:B5"/>
    <mergeCell ref="A6:B7"/>
    <mergeCell ref="C6:C7"/>
    <mergeCell ref="A20:B20"/>
    <mergeCell ref="A15:B15"/>
    <mergeCell ref="A16:B16"/>
    <mergeCell ref="A17:B17"/>
    <mergeCell ref="A9:B9"/>
    <mergeCell ref="A10:B10"/>
    <mergeCell ref="A11:B11"/>
    <mergeCell ref="A13:B13"/>
    <mergeCell ref="A14:B14"/>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F8"/>
  <sheetViews>
    <sheetView workbookViewId="0">
      <selection activeCell="C7" sqref="C7"/>
    </sheetView>
  </sheetViews>
  <sheetFormatPr defaultRowHeight="14.4"/>
  <cols>
    <col min="2" max="2" width="26.5546875" customWidth="1"/>
    <col min="3" max="3" width="28.88671875" customWidth="1"/>
    <col min="4" max="4" width="15.5546875" customWidth="1"/>
    <col min="5" max="5" width="14.5546875" customWidth="1"/>
    <col min="6" max="6" width="17.33203125" customWidth="1"/>
  </cols>
  <sheetData>
    <row r="1" spans="1:6" ht="15.6">
      <c r="B1" s="32"/>
      <c r="C1" s="240"/>
      <c r="D1" s="305" t="s">
        <v>347</v>
      </c>
      <c r="E1" s="305"/>
      <c r="F1" s="305"/>
    </row>
    <row r="2" spans="1:6" ht="84.6" customHeight="1">
      <c r="B2" s="32"/>
      <c r="C2" s="241"/>
      <c r="D2" s="306" t="s">
        <v>150</v>
      </c>
      <c r="E2" s="306"/>
      <c r="F2" s="306"/>
    </row>
    <row r="3" spans="1:6" ht="15.6">
      <c r="B3" s="32"/>
      <c r="C3" s="242"/>
      <c r="D3" s="242"/>
    </row>
    <row r="4" spans="1:6" ht="52.2" customHeight="1">
      <c r="A4" s="271" t="s">
        <v>355</v>
      </c>
      <c r="B4" s="271"/>
      <c r="C4" s="271"/>
      <c r="D4" s="271"/>
      <c r="E4" s="271"/>
      <c r="F4" s="271"/>
    </row>
    <row r="5" spans="1:6" ht="15.6">
      <c r="B5" s="32"/>
      <c r="C5" s="33"/>
      <c r="D5" s="33"/>
    </row>
    <row r="6" spans="1:6" ht="52.8">
      <c r="A6" s="4" t="s">
        <v>348</v>
      </c>
      <c r="B6" s="20" t="s">
        <v>349</v>
      </c>
      <c r="C6" s="20" t="s">
        <v>350</v>
      </c>
      <c r="D6" s="20" t="s">
        <v>6</v>
      </c>
      <c r="E6" s="20" t="s">
        <v>88</v>
      </c>
      <c r="F6" s="20" t="s">
        <v>89</v>
      </c>
    </row>
    <row r="7" spans="1:6" ht="145.19999999999999">
      <c r="A7" s="20" t="s">
        <v>351</v>
      </c>
      <c r="B7" s="23" t="s">
        <v>352</v>
      </c>
      <c r="C7" s="243" t="s">
        <v>353</v>
      </c>
      <c r="D7" s="232">
        <v>84297.44</v>
      </c>
      <c r="E7" s="71">
        <v>40847.279999999999</v>
      </c>
      <c r="F7" s="71">
        <v>40847.279999999999</v>
      </c>
    </row>
    <row r="8" spans="1:6">
      <c r="A8" s="20"/>
      <c r="B8" s="23" t="s">
        <v>354</v>
      </c>
      <c r="C8" s="20"/>
      <c r="D8" s="229">
        <f>SUM(D7:D7)</f>
        <v>84297.44</v>
      </c>
      <c r="E8" s="99">
        <f>SUM(E7:E7)</f>
        <v>40847.279999999999</v>
      </c>
      <c r="F8" s="99" t="s">
        <v>356</v>
      </c>
    </row>
  </sheetData>
  <mergeCells count="3">
    <mergeCell ref="D1:F1"/>
    <mergeCell ref="D2:F2"/>
    <mergeCell ref="A4:F4"/>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E21"/>
  <sheetViews>
    <sheetView topLeftCell="A10" workbookViewId="0">
      <selection activeCell="A13" sqref="A13:B13"/>
    </sheetView>
  </sheetViews>
  <sheetFormatPr defaultRowHeight="14.4"/>
  <cols>
    <col min="2" max="2" width="56.109375" customWidth="1"/>
    <col min="3" max="3" width="46.109375" customWidth="1"/>
    <col min="9" max="9" width="17" customWidth="1"/>
  </cols>
  <sheetData>
    <row r="1" spans="1:5">
      <c r="C1" s="305" t="s">
        <v>347</v>
      </c>
      <c r="D1" s="305"/>
      <c r="E1" s="305"/>
    </row>
    <row r="2" spans="1:5" ht="71.400000000000006" customHeight="1">
      <c r="C2" s="246" t="s">
        <v>150</v>
      </c>
      <c r="D2" s="246"/>
      <c r="E2" s="246"/>
    </row>
    <row r="4" spans="1:5">
      <c r="A4" s="171"/>
      <c r="B4" s="171"/>
      <c r="C4" s="171"/>
    </row>
    <row r="5" spans="1:5">
      <c r="A5" s="171"/>
      <c r="B5" s="171"/>
      <c r="C5" s="171"/>
    </row>
    <row r="6" spans="1:5" ht="66" customHeight="1">
      <c r="A6" s="309" t="s">
        <v>363</v>
      </c>
      <c r="B6" s="309"/>
      <c r="C6" s="309"/>
    </row>
    <row r="7" spans="1:5">
      <c r="A7" s="171"/>
      <c r="B7" s="171"/>
      <c r="C7" s="171"/>
    </row>
    <row r="8" spans="1:5" ht="15" thickBot="1">
      <c r="A8" s="171"/>
      <c r="B8" s="171"/>
      <c r="C8" s="245" t="s">
        <v>365</v>
      </c>
    </row>
    <row r="9" spans="1:5" ht="15" thickBot="1">
      <c r="A9" s="310" t="s">
        <v>357</v>
      </c>
      <c r="B9" s="311"/>
      <c r="C9" s="248" t="s">
        <v>364</v>
      </c>
    </row>
    <row r="10" spans="1:5">
      <c r="A10" s="312"/>
      <c r="B10" s="313"/>
      <c r="C10" s="249"/>
    </row>
    <row r="11" spans="1:5" ht="50.4" customHeight="1">
      <c r="A11" s="307" t="s">
        <v>366</v>
      </c>
      <c r="B11" s="308"/>
      <c r="C11" s="255">
        <f>C12+C13</f>
        <v>0</v>
      </c>
    </row>
    <row r="12" spans="1:5">
      <c r="A12" s="307" t="s">
        <v>358</v>
      </c>
      <c r="B12" s="308"/>
      <c r="C12" s="255">
        <v>0</v>
      </c>
    </row>
    <row r="13" spans="1:5" ht="38.4" customHeight="1">
      <c r="A13" s="307" t="s">
        <v>359</v>
      </c>
      <c r="B13" s="308"/>
      <c r="C13" s="255">
        <v>0</v>
      </c>
    </row>
    <row r="14" spans="1:5" ht="55.2" customHeight="1">
      <c r="A14" s="307" t="s">
        <v>367</v>
      </c>
      <c r="B14" s="308"/>
      <c r="C14" s="255">
        <f>C15+C16</f>
        <v>0</v>
      </c>
    </row>
    <row r="15" spans="1:5">
      <c r="A15" s="307" t="s">
        <v>360</v>
      </c>
      <c r="B15" s="308"/>
      <c r="C15" s="255">
        <v>0</v>
      </c>
    </row>
    <row r="16" spans="1:5" ht="36" customHeight="1">
      <c r="A16" s="307" t="s">
        <v>361</v>
      </c>
      <c r="B16" s="308"/>
      <c r="C16" s="256">
        <v>0</v>
      </c>
    </row>
    <row r="17" spans="1:3" ht="15" thickBot="1">
      <c r="A17" s="252" t="s">
        <v>362</v>
      </c>
      <c r="B17" s="253"/>
      <c r="C17" s="257">
        <f>C11+C14</f>
        <v>0</v>
      </c>
    </row>
    <row r="18" spans="1:3">
      <c r="A18" s="171"/>
      <c r="B18" s="171"/>
      <c r="C18" s="171"/>
    </row>
    <row r="19" spans="1:3">
      <c r="A19" s="171"/>
      <c r="B19" s="171"/>
      <c r="C19" s="171"/>
    </row>
    <row r="20" spans="1:3">
      <c r="A20" s="171"/>
      <c r="B20" s="171"/>
      <c r="C20" s="171"/>
    </row>
    <row r="21" spans="1:3">
      <c r="A21" s="171"/>
      <c r="B21" s="171"/>
      <c r="C21" s="171"/>
    </row>
  </sheetData>
  <mergeCells count="10">
    <mergeCell ref="A14:B14"/>
    <mergeCell ref="A15:B15"/>
    <mergeCell ref="A16:B16"/>
    <mergeCell ref="C1:E1"/>
    <mergeCell ref="A6:C6"/>
    <mergeCell ref="A9:B9"/>
    <mergeCell ref="A10:B10"/>
    <mergeCell ref="A11:B11"/>
    <mergeCell ref="A12:B12"/>
    <mergeCell ref="A13:B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E17"/>
  <sheetViews>
    <sheetView topLeftCell="A7" workbookViewId="0">
      <selection activeCell="A11" sqref="A11:B11"/>
    </sheetView>
  </sheetViews>
  <sheetFormatPr defaultRowHeight="14.4"/>
  <cols>
    <col min="2" max="2" width="42.44140625" customWidth="1"/>
    <col min="3" max="3" width="17.21875" customWidth="1"/>
    <col min="4" max="4" width="16.33203125" customWidth="1"/>
  </cols>
  <sheetData>
    <row r="1" spans="1:5" ht="14.4" customHeight="1">
      <c r="D1" s="247" t="s">
        <v>347</v>
      </c>
      <c r="E1" s="247"/>
    </row>
    <row r="2" spans="1:5" ht="99.6" customHeight="1">
      <c r="C2" s="314" t="s">
        <v>150</v>
      </c>
      <c r="D2" s="314"/>
      <c r="E2" s="246"/>
    </row>
    <row r="4" spans="1:5">
      <c r="A4" s="171"/>
      <c r="B4" s="171"/>
      <c r="C4" s="171"/>
    </row>
    <row r="5" spans="1:5">
      <c r="A5" s="171"/>
      <c r="B5" s="171"/>
      <c r="C5" s="171"/>
    </row>
    <row r="6" spans="1:5" ht="74.400000000000006" customHeight="1">
      <c r="A6" s="309" t="s">
        <v>369</v>
      </c>
      <c r="B6" s="309"/>
      <c r="C6" s="309"/>
      <c r="D6" s="309"/>
    </row>
    <row r="7" spans="1:5">
      <c r="A7" s="171"/>
      <c r="B7" s="171"/>
      <c r="C7" s="171"/>
    </row>
    <row r="8" spans="1:5" ht="15" thickBot="1">
      <c r="A8" s="171"/>
      <c r="B8" s="171"/>
      <c r="C8" s="245" t="s">
        <v>365</v>
      </c>
    </row>
    <row r="9" spans="1:5" ht="28.2" thickBot="1">
      <c r="A9" s="310" t="s">
        <v>357</v>
      </c>
      <c r="B9" s="311"/>
      <c r="C9" s="248" t="s">
        <v>370</v>
      </c>
      <c r="D9" s="248" t="s">
        <v>368</v>
      </c>
    </row>
    <row r="10" spans="1:5">
      <c r="A10" s="312"/>
      <c r="B10" s="313"/>
      <c r="C10" s="249"/>
      <c r="D10" s="249"/>
    </row>
    <row r="11" spans="1:5" ht="64.8" customHeight="1">
      <c r="A11" s="307" t="s">
        <v>366</v>
      </c>
      <c r="B11" s="308"/>
      <c r="C11" s="250">
        <f>C12+C13</f>
        <v>0</v>
      </c>
      <c r="D11" s="250">
        <f>D12+D13</f>
        <v>0</v>
      </c>
    </row>
    <row r="12" spans="1:5" ht="18" customHeight="1">
      <c r="A12" s="307" t="s">
        <v>358</v>
      </c>
      <c r="B12" s="308"/>
      <c r="C12" s="250">
        <v>0</v>
      </c>
      <c r="D12" s="250">
        <v>0</v>
      </c>
    </row>
    <row r="13" spans="1:5" ht="41.4" customHeight="1">
      <c r="A13" s="307" t="s">
        <v>359</v>
      </c>
      <c r="B13" s="308"/>
      <c r="C13" s="250">
        <v>0</v>
      </c>
      <c r="D13" s="250">
        <v>0</v>
      </c>
    </row>
    <row r="14" spans="1:5" ht="57.6" customHeight="1">
      <c r="A14" s="307" t="s">
        <v>367</v>
      </c>
      <c r="B14" s="308"/>
      <c r="C14" s="250">
        <f>C15+C16</f>
        <v>0</v>
      </c>
      <c r="D14" s="250">
        <f>D15+D16</f>
        <v>0</v>
      </c>
    </row>
    <row r="15" spans="1:5" ht="18" customHeight="1">
      <c r="A15" s="307" t="s">
        <v>360</v>
      </c>
      <c r="B15" s="308"/>
      <c r="C15" s="250">
        <v>0</v>
      </c>
      <c r="D15" s="250">
        <v>0</v>
      </c>
    </row>
    <row r="16" spans="1:5" ht="51.6" customHeight="1">
      <c r="A16" s="307" t="s">
        <v>361</v>
      </c>
      <c r="B16" s="308"/>
      <c r="C16" s="251">
        <v>0</v>
      </c>
      <c r="D16" s="251">
        <v>0</v>
      </c>
    </row>
    <row r="17" spans="1:4" ht="15" thickBot="1">
      <c r="A17" s="252" t="s">
        <v>362</v>
      </c>
      <c r="B17" s="253"/>
      <c r="C17" s="254">
        <f>C11+C14</f>
        <v>0</v>
      </c>
      <c r="D17" s="254">
        <f>D11+D14</f>
        <v>0</v>
      </c>
    </row>
  </sheetData>
  <mergeCells count="10">
    <mergeCell ref="A13:B13"/>
    <mergeCell ref="A14:B14"/>
    <mergeCell ref="A15:B15"/>
    <mergeCell ref="A16:B16"/>
    <mergeCell ref="C2:D2"/>
    <mergeCell ref="A6:D6"/>
    <mergeCell ref="A9:B9"/>
    <mergeCell ref="A10:B10"/>
    <mergeCell ref="A11:B11"/>
    <mergeCell ref="A12:B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35"/>
  <sheetViews>
    <sheetView topLeftCell="A19" zoomScale="90" zoomScaleNormal="90" workbookViewId="0">
      <selection activeCell="D22" sqref="D22"/>
    </sheetView>
  </sheetViews>
  <sheetFormatPr defaultRowHeight="14.4"/>
  <cols>
    <col min="1" max="1" width="58.6640625" customWidth="1"/>
    <col min="2" max="2" width="28.77734375" customWidth="1"/>
    <col min="3" max="3" width="15.21875" customWidth="1"/>
    <col min="4" max="4" width="15.33203125" customWidth="1"/>
  </cols>
  <sheetData>
    <row r="1" spans="1:4">
      <c r="B1" s="262" t="s">
        <v>86</v>
      </c>
      <c r="C1" s="262"/>
    </row>
    <row r="2" spans="1:4" ht="100.8" customHeight="1">
      <c r="B2" s="259" t="s">
        <v>1</v>
      </c>
      <c r="C2" s="259"/>
      <c r="D2" s="259"/>
    </row>
    <row r="3" spans="1:4">
      <c r="B3" s="260"/>
      <c r="C3" s="260"/>
    </row>
    <row r="4" spans="1:4">
      <c r="B4" s="1"/>
      <c r="C4" s="1"/>
    </row>
    <row r="5" spans="1:4">
      <c r="A5" s="263" t="s">
        <v>87</v>
      </c>
      <c r="B5" s="263"/>
      <c r="C5" s="263"/>
      <c r="D5" s="263"/>
    </row>
    <row r="6" spans="1:4">
      <c r="A6" s="2"/>
      <c r="B6" s="2"/>
      <c r="C6" s="3"/>
      <c r="D6" s="3" t="s">
        <v>3</v>
      </c>
    </row>
    <row r="7" spans="1:4">
      <c r="A7" s="4" t="s">
        <v>4</v>
      </c>
      <c r="B7" s="4" t="s">
        <v>5</v>
      </c>
      <c r="C7" s="4" t="s">
        <v>88</v>
      </c>
      <c r="D7" s="4" t="s">
        <v>89</v>
      </c>
    </row>
    <row r="8" spans="1:4">
      <c r="A8" s="5">
        <v>1</v>
      </c>
      <c r="B8" s="6" t="s">
        <v>7</v>
      </c>
      <c r="C8" s="7">
        <v>3</v>
      </c>
      <c r="D8" s="7">
        <v>3</v>
      </c>
    </row>
    <row r="9" spans="1:4">
      <c r="A9" s="11" t="s">
        <v>8</v>
      </c>
      <c r="B9" s="9" t="s">
        <v>9</v>
      </c>
      <c r="C9" s="10">
        <f>C10+C13+C15+C23</f>
        <v>1080000</v>
      </c>
      <c r="D9" s="10">
        <f>D10+D13+D15+D23</f>
        <v>1100000</v>
      </c>
    </row>
    <row r="10" spans="1:4">
      <c r="A10" s="11" t="s">
        <v>10</v>
      </c>
      <c r="B10" s="9" t="s">
        <v>11</v>
      </c>
      <c r="C10" s="10">
        <f>C11</f>
        <v>255000</v>
      </c>
      <c r="D10" s="10">
        <f>D11</f>
        <v>260000</v>
      </c>
    </row>
    <row r="11" spans="1:4">
      <c r="A11" s="12" t="s">
        <v>12</v>
      </c>
      <c r="B11" s="9" t="s">
        <v>13</v>
      </c>
      <c r="C11" s="10">
        <f>SUM(C12:C12)</f>
        <v>255000</v>
      </c>
      <c r="D11" s="10">
        <f>SUM(D12:D12)</f>
        <v>260000</v>
      </c>
    </row>
    <row r="12" spans="1:4" ht="66">
      <c r="A12" s="12" t="s">
        <v>90</v>
      </c>
      <c r="B12" s="9" t="s">
        <v>15</v>
      </c>
      <c r="C12" s="10">
        <v>255000</v>
      </c>
      <c r="D12" s="10">
        <v>260000</v>
      </c>
    </row>
    <row r="13" spans="1:4">
      <c r="A13" s="11" t="s">
        <v>16</v>
      </c>
      <c r="B13" s="9" t="s">
        <v>17</v>
      </c>
      <c r="C13" s="10">
        <f>C14</f>
        <v>25000</v>
      </c>
      <c r="D13" s="10">
        <f>D14</f>
        <v>30000</v>
      </c>
    </row>
    <row r="14" spans="1:4">
      <c r="A14" s="12" t="s">
        <v>18</v>
      </c>
      <c r="B14" s="9" t="s">
        <v>19</v>
      </c>
      <c r="C14" s="10">
        <v>25000</v>
      </c>
      <c r="D14" s="10">
        <v>30000</v>
      </c>
    </row>
    <row r="15" spans="1:4">
      <c r="A15" s="11" t="s">
        <v>20</v>
      </c>
      <c r="B15" s="9" t="s">
        <v>21</v>
      </c>
      <c r="C15" s="10">
        <f>C16+C18</f>
        <v>790000</v>
      </c>
      <c r="D15" s="10">
        <f>D16+D18</f>
        <v>800000</v>
      </c>
    </row>
    <row r="16" spans="1:4">
      <c r="A16" s="12" t="s">
        <v>22</v>
      </c>
      <c r="B16" s="9" t="s">
        <v>23</v>
      </c>
      <c r="C16" s="10">
        <f>SUM(C17)</f>
        <v>325000</v>
      </c>
      <c r="D16" s="10">
        <f>SUM(D17)</f>
        <v>330000</v>
      </c>
    </row>
    <row r="17" spans="1:4" ht="39.6">
      <c r="A17" s="12" t="s">
        <v>24</v>
      </c>
      <c r="B17" s="9" t="s">
        <v>25</v>
      </c>
      <c r="C17" s="10">
        <v>325000</v>
      </c>
      <c r="D17" s="10">
        <v>330000</v>
      </c>
    </row>
    <row r="18" spans="1:4">
      <c r="A18" s="12" t="s">
        <v>26</v>
      </c>
      <c r="B18" s="9" t="s">
        <v>27</v>
      </c>
      <c r="C18" s="10">
        <f>C20+C22</f>
        <v>465000</v>
      </c>
      <c r="D18" s="10">
        <f>D20+D22</f>
        <v>470000</v>
      </c>
    </row>
    <row r="19" spans="1:4">
      <c r="A19" s="12" t="s">
        <v>28</v>
      </c>
      <c r="B19" s="9" t="s">
        <v>29</v>
      </c>
      <c r="C19" s="10">
        <f>C20</f>
        <v>165000</v>
      </c>
      <c r="D19" s="10">
        <f>D20</f>
        <v>165000</v>
      </c>
    </row>
    <row r="20" spans="1:4" ht="26.4">
      <c r="A20" s="12" t="s">
        <v>30</v>
      </c>
      <c r="B20" s="9" t="s">
        <v>31</v>
      </c>
      <c r="C20" s="10">
        <v>165000</v>
      </c>
      <c r="D20" s="10">
        <v>165000</v>
      </c>
    </row>
    <row r="21" spans="1:4">
      <c r="A21" s="12" t="s">
        <v>32</v>
      </c>
      <c r="B21" s="9" t="s">
        <v>91</v>
      </c>
      <c r="C21" s="10">
        <f>C22</f>
        <v>300000</v>
      </c>
      <c r="D21" s="10">
        <f>D22</f>
        <v>305000</v>
      </c>
    </row>
    <row r="22" spans="1:4" ht="26.4">
      <c r="A22" s="12" t="s">
        <v>34</v>
      </c>
      <c r="B22" s="9" t="s">
        <v>35</v>
      </c>
      <c r="C22" s="10">
        <v>300000</v>
      </c>
      <c r="D22" s="10">
        <v>305000</v>
      </c>
    </row>
    <row r="23" spans="1:4" ht="20.399999999999999">
      <c r="A23" s="11" t="s">
        <v>36</v>
      </c>
      <c r="B23" s="9" t="s">
        <v>37</v>
      </c>
      <c r="C23" s="10">
        <f t="shared" ref="C23:D25" si="0">C24</f>
        <v>10000</v>
      </c>
      <c r="D23" s="10">
        <f t="shared" si="0"/>
        <v>10000</v>
      </c>
    </row>
    <row r="24" spans="1:4" ht="66">
      <c r="A24" s="12" t="s">
        <v>92</v>
      </c>
      <c r="B24" s="9" t="s">
        <v>38</v>
      </c>
      <c r="C24" s="10">
        <f t="shared" si="0"/>
        <v>10000</v>
      </c>
      <c r="D24" s="10">
        <f t="shared" si="0"/>
        <v>10000</v>
      </c>
    </row>
    <row r="25" spans="1:4" ht="66">
      <c r="A25" s="12" t="s">
        <v>93</v>
      </c>
      <c r="B25" s="9" t="s">
        <v>40</v>
      </c>
      <c r="C25" s="10">
        <f t="shared" si="0"/>
        <v>10000</v>
      </c>
      <c r="D25" s="10">
        <f t="shared" si="0"/>
        <v>10000</v>
      </c>
    </row>
    <row r="26" spans="1:4" ht="52.8">
      <c r="A26" s="12" t="s">
        <v>41</v>
      </c>
      <c r="B26" s="9" t="s">
        <v>42</v>
      </c>
      <c r="C26" s="10">
        <v>10000</v>
      </c>
      <c r="D26" s="10">
        <v>10000</v>
      </c>
    </row>
    <row r="27" spans="1:4">
      <c r="A27" s="11" t="s">
        <v>43</v>
      </c>
      <c r="B27" s="9" t="s">
        <v>44</v>
      </c>
      <c r="C27" s="10">
        <f>SUM(C28)</f>
        <v>3342600</v>
      </c>
      <c r="D27" s="10">
        <f>SUM(D28)</f>
        <v>2167000</v>
      </c>
    </row>
    <row r="28" spans="1:4" ht="26.4">
      <c r="A28" s="12" t="s">
        <v>45</v>
      </c>
      <c r="B28" s="9" t="s">
        <v>46</v>
      </c>
      <c r="C28" s="10">
        <f>C29+C32</f>
        <v>3342600</v>
      </c>
      <c r="D28" s="10">
        <f>D29+D32</f>
        <v>2167000</v>
      </c>
    </row>
    <row r="29" spans="1:4">
      <c r="A29" s="12" t="s">
        <v>47</v>
      </c>
      <c r="B29" s="9" t="s">
        <v>48</v>
      </c>
      <c r="C29" s="10">
        <f>C31</f>
        <v>2966000</v>
      </c>
      <c r="D29" s="10">
        <f>D31</f>
        <v>1755900</v>
      </c>
    </row>
    <row r="30" spans="1:4">
      <c r="A30" s="12" t="s">
        <v>49</v>
      </c>
      <c r="B30" s="9" t="s">
        <v>50</v>
      </c>
      <c r="C30" s="10">
        <f>C31</f>
        <v>2966000</v>
      </c>
      <c r="D30" s="10">
        <f>D31</f>
        <v>1755900</v>
      </c>
    </row>
    <row r="31" spans="1:4" ht="26.4">
      <c r="A31" s="12" t="s">
        <v>94</v>
      </c>
      <c r="B31" s="9" t="s">
        <v>95</v>
      </c>
      <c r="C31" s="10">
        <v>2966000</v>
      </c>
      <c r="D31" s="10">
        <v>1755900</v>
      </c>
    </row>
    <row r="32" spans="1:4">
      <c r="A32" s="13" t="s">
        <v>63</v>
      </c>
      <c r="B32" s="9" t="s">
        <v>96</v>
      </c>
      <c r="C32" s="10">
        <f>C33</f>
        <v>376600</v>
      </c>
      <c r="D32" s="10">
        <f>D33</f>
        <v>411100</v>
      </c>
    </row>
    <row r="33" spans="1:4" ht="39.6">
      <c r="A33" s="12" t="s">
        <v>65</v>
      </c>
      <c r="B33" s="9" t="s">
        <v>66</v>
      </c>
      <c r="C33" s="10">
        <f>C34</f>
        <v>376600</v>
      </c>
      <c r="D33" s="10">
        <f>D34</f>
        <v>411100</v>
      </c>
    </row>
    <row r="34" spans="1:4" ht="39.6">
      <c r="A34" s="12" t="s">
        <v>67</v>
      </c>
      <c r="B34" s="9" t="s">
        <v>68</v>
      </c>
      <c r="C34" s="10">
        <v>376600</v>
      </c>
      <c r="D34" s="10">
        <v>411100</v>
      </c>
    </row>
    <row r="35" spans="1:4">
      <c r="A35" s="16" t="s">
        <v>84</v>
      </c>
      <c r="B35" s="17" t="s">
        <v>85</v>
      </c>
      <c r="C35" s="18">
        <f>C9+C27</f>
        <v>4422600</v>
      </c>
      <c r="D35" s="18">
        <f>D9+D27</f>
        <v>3267000</v>
      </c>
    </row>
  </sheetData>
  <mergeCells count="4">
    <mergeCell ref="B1:C1"/>
    <mergeCell ref="B3:C3"/>
    <mergeCell ref="A5:D5"/>
    <mergeCell ref="B2:D2"/>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C28"/>
  <sheetViews>
    <sheetView topLeftCell="A16" zoomScale="90" zoomScaleNormal="90" workbookViewId="0">
      <selection activeCell="A40" sqref="A40"/>
    </sheetView>
  </sheetViews>
  <sheetFormatPr defaultRowHeight="14.4"/>
  <cols>
    <col min="1" max="1" width="53.109375" customWidth="1"/>
    <col min="2" max="2" width="29.33203125" customWidth="1"/>
    <col min="3" max="3" width="26.6640625" customWidth="1"/>
  </cols>
  <sheetData>
    <row r="1" spans="1:3">
      <c r="B1" s="264" t="s">
        <v>97</v>
      </c>
      <c r="C1" s="264"/>
    </row>
    <row r="2" spans="1:3" ht="71.400000000000006" customHeight="1">
      <c r="B2" s="259" t="s">
        <v>98</v>
      </c>
      <c r="C2" s="259"/>
    </row>
    <row r="3" spans="1:3">
      <c r="B3" s="260"/>
      <c r="C3" s="260"/>
    </row>
    <row r="4" spans="1:3" ht="14.4" customHeight="1">
      <c r="A4" s="265" t="s">
        <v>99</v>
      </c>
      <c r="B4" s="265"/>
      <c r="C4" s="265"/>
    </row>
    <row r="5" spans="1:3">
      <c r="A5" s="266"/>
      <c r="B5" s="266"/>
      <c r="C5" s="3" t="s">
        <v>3</v>
      </c>
    </row>
    <row r="6" spans="1:3" ht="39.6" customHeight="1">
      <c r="A6" s="20" t="s">
        <v>4</v>
      </c>
      <c r="B6" s="21" t="s">
        <v>100</v>
      </c>
      <c r="C6" s="22">
        <v>2024</v>
      </c>
    </row>
    <row r="7" spans="1:3">
      <c r="A7" s="23" t="s">
        <v>101</v>
      </c>
      <c r="B7" s="24" t="s">
        <v>102</v>
      </c>
      <c r="C7" s="25">
        <v>266845.06</v>
      </c>
    </row>
    <row r="8" spans="1:3">
      <c r="A8" s="23" t="s">
        <v>103</v>
      </c>
      <c r="B8" s="24" t="s">
        <v>102</v>
      </c>
      <c r="C8" s="25">
        <v>0</v>
      </c>
    </row>
    <row r="9" spans="1:3" ht="26.4">
      <c r="A9" s="23" t="s">
        <v>104</v>
      </c>
      <c r="B9" s="24" t="s">
        <v>105</v>
      </c>
      <c r="C9" s="26"/>
    </row>
    <row r="10" spans="1:3" ht="26.4">
      <c r="A10" s="23" t="s">
        <v>106</v>
      </c>
      <c r="B10" s="24" t="s">
        <v>107</v>
      </c>
      <c r="C10" s="25">
        <v>0</v>
      </c>
    </row>
    <row r="11" spans="1:3" ht="26.4">
      <c r="A11" s="23" t="s">
        <v>108</v>
      </c>
      <c r="B11" s="24" t="s">
        <v>109</v>
      </c>
      <c r="C11" s="25">
        <v>0</v>
      </c>
    </row>
    <row r="12" spans="1:3" ht="26.4">
      <c r="A12" s="23" t="s">
        <v>110</v>
      </c>
      <c r="B12" s="24" t="s">
        <v>111</v>
      </c>
      <c r="C12" s="25">
        <v>0</v>
      </c>
    </row>
    <row r="13" spans="1:3" ht="26.4">
      <c r="A13" s="23" t="s">
        <v>112</v>
      </c>
      <c r="B13" s="24" t="s">
        <v>113</v>
      </c>
      <c r="C13" s="27"/>
    </row>
    <row r="14" spans="1:3" ht="26.4">
      <c r="A14" s="23" t="s">
        <v>114</v>
      </c>
      <c r="B14" s="24" t="s">
        <v>115</v>
      </c>
      <c r="C14" s="27">
        <v>0</v>
      </c>
    </row>
    <row r="15" spans="1:3" ht="26.4">
      <c r="A15" s="28" t="s">
        <v>116</v>
      </c>
      <c r="B15" s="24" t="s">
        <v>117</v>
      </c>
      <c r="C15" s="27"/>
    </row>
    <row r="16" spans="1:3" ht="39.6">
      <c r="A16" s="23" t="s">
        <v>118</v>
      </c>
      <c r="B16" s="24" t="s">
        <v>119</v>
      </c>
      <c r="C16" s="29"/>
    </row>
    <row r="17" spans="1:3" ht="39.6">
      <c r="A17" s="23" t="s">
        <v>120</v>
      </c>
      <c r="B17" s="24" t="s">
        <v>121</v>
      </c>
      <c r="C17" s="29"/>
    </row>
    <row r="18" spans="1:3" ht="39.6">
      <c r="A18" s="23" t="s">
        <v>122</v>
      </c>
      <c r="B18" s="24" t="s">
        <v>123</v>
      </c>
      <c r="C18" s="29"/>
    </row>
    <row r="19" spans="1:3" ht="39.6">
      <c r="A19" s="23" t="s">
        <v>124</v>
      </c>
      <c r="B19" s="24" t="s">
        <v>125</v>
      </c>
      <c r="C19" s="29"/>
    </row>
    <row r="20" spans="1:3" ht="26.4">
      <c r="A20" s="28" t="s">
        <v>132</v>
      </c>
      <c r="B20" s="24" t="s">
        <v>133</v>
      </c>
      <c r="C20" s="30">
        <f>C24-C28</f>
        <v>-266845.06000000052</v>
      </c>
    </row>
    <row r="21" spans="1:3">
      <c r="A21" s="28" t="s">
        <v>134</v>
      </c>
      <c r="B21" s="24" t="s">
        <v>135</v>
      </c>
      <c r="C21" s="30">
        <f>C22</f>
        <v>-10944907.369999999</v>
      </c>
    </row>
    <row r="22" spans="1:3">
      <c r="A22" s="28" t="s">
        <v>136</v>
      </c>
      <c r="B22" s="24" t="s">
        <v>137</v>
      </c>
      <c r="C22" s="30">
        <f>C23</f>
        <v>-10944907.369999999</v>
      </c>
    </row>
    <row r="23" spans="1:3">
      <c r="A23" s="28" t="s">
        <v>138</v>
      </c>
      <c r="B23" s="24" t="s">
        <v>139</v>
      </c>
      <c r="C23" s="30">
        <f>-C24</f>
        <v>-10944907.369999999</v>
      </c>
    </row>
    <row r="24" spans="1:3" ht="26.4">
      <c r="A24" s="28" t="s">
        <v>140</v>
      </c>
      <c r="B24" s="24" t="s">
        <v>141</v>
      </c>
      <c r="C24" s="30">
        <f>'1'!C52</f>
        <v>10944907.369999999</v>
      </c>
    </row>
    <row r="25" spans="1:3">
      <c r="A25" s="28" t="s">
        <v>142</v>
      </c>
      <c r="B25" s="24" t="s">
        <v>143</v>
      </c>
      <c r="C25" s="30">
        <f>C26</f>
        <v>11211752.43</v>
      </c>
    </row>
    <row r="26" spans="1:3">
      <c r="A26" s="28" t="s">
        <v>144</v>
      </c>
      <c r="B26" s="24" t="s">
        <v>145</v>
      </c>
      <c r="C26" s="30">
        <f>C27</f>
        <v>11211752.43</v>
      </c>
    </row>
    <row r="27" spans="1:3">
      <c r="A27" s="28" t="s">
        <v>146</v>
      </c>
      <c r="B27" s="24" t="s">
        <v>147</v>
      </c>
      <c r="C27" s="30">
        <f>C28</f>
        <v>11211752.43</v>
      </c>
    </row>
    <row r="28" spans="1:3" ht="26.4">
      <c r="A28" s="28" t="s">
        <v>148</v>
      </c>
      <c r="B28" s="24" t="s">
        <v>149</v>
      </c>
      <c r="C28" s="30">
        <f>'3'!F8</f>
        <v>11211752.43</v>
      </c>
    </row>
  </sheetData>
  <mergeCells count="5">
    <mergeCell ref="B1:C1"/>
    <mergeCell ref="B2:C2"/>
    <mergeCell ref="B3:C3"/>
    <mergeCell ref="A4:C4"/>
    <mergeCell ref="A5:B5"/>
  </mergeCells>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31"/>
  <sheetViews>
    <sheetView workbookViewId="0">
      <selection activeCell="B1" sqref="B1"/>
    </sheetView>
  </sheetViews>
  <sheetFormatPr defaultRowHeight="14.4"/>
  <cols>
    <col min="1" max="1" width="50.33203125" customWidth="1"/>
    <col min="2" max="2" width="33.5546875" customWidth="1"/>
    <col min="3" max="3" width="15" customWidth="1"/>
    <col min="4" max="4" width="17.88671875" customWidth="1"/>
  </cols>
  <sheetData>
    <row r="1" spans="1:4">
      <c r="B1" s="234" t="s">
        <v>342</v>
      </c>
    </row>
    <row r="2" spans="1:4" ht="71.400000000000006" customHeight="1">
      <c r="B2" s="259" t="s">
        <v>150</v>
      </c>
      <c r="C2" s="259"/>
      <c r="D2" s="259"/>
    </row>
    <row r="3" spans="1:4">
      <c r="B3" s="19"/>
    </row>
    <row r="4" spans="1:4" ht="39" customHeight="1">
      <c r="A4" s="265" t="s">
        <v>151</v>
      </c>
      <c r="B4" s="265"/>
      <c r="C4" s="265"/>
      <c r="D4" s="265"/>
    </row>
    <row r="5" spans="1:4">
      <c r="A5" s="266"/>
      <c r="B5" s="266"/>
      <c r="D5" s="3" t="s">
        <v>3</v>
      </c>
    </row>
    <row r="6" spans="1:4" ht="26.4">
      <c r="A6" s="20" t="s">
        <v>4</v>
      </c>
      <c r="B6" s="21" t="s">
        <v>100</v>
      </c>
      <c r="C6" s="22">
        <v>2024</v>
      </c>
      <c r="D6" s="22">
        <v>2025</v>
      </c>
    </row>
    <row r="7" spans="1:4" ht="26.4">
      <c r="A7" s="23" t="s">
        <v>101</v>
      </c>
      <c r="B7" s="24" t="s">
        <v>102</v>
      </c>
      <c r="C7" s="25">
        <f>C8-C23</f>
        <v>0</v>
      </c>
      <c r="D7" s="25">
        <f>D8-D23</f>
        <v>0</v>
      </c>
    </row>
    <row r="8" spans="1:4" ht="26.4">
      <c r="A8" s="23" t="s">
        <v>103</v>
      </c>
      <c r="B8" s="24" t="s">
        <v>102</v>
      </c>
      <c r="C8" s="25">
        <v>0</v>
      </c>
      <c r="D8" s="25">
        <v>0</v>
      </c>
    </row>
    <row r="9" spans="1:4" ht="39.6">
      <c r="A9" s="23" t="s">
        <v>104</v>
      </c>
      <c r="B9" s="24" t="s">
        <v>105</v>
      </c>
      <c r="C9" s="26"/>
      <c r="D9" s="26"/>
    </row>
    <row r="10" spans="1:4" ht="26.4">
      <c r="A10" s="23" t="s">
        <v>106</v>
      </c>
      <c r="B10" s="24" t="s">
        <v>107</v>
      </c>
      <c r="C10" s="25">
        <f>C12</f>
        <v>0</v>
      </c>
      <c r="D10" s="25">
        <f>D12</f>
        <v>0</v>
      </c>
    </row>
    <row r="11" spans="1:4" ht="26.4">
      <c r="A11" s="23" t="s">
        <v>108</v>
      </c>
      <c r="B11" s="31" t="s">
        <v>109</v>
      </c>
      <c r="C11" s="25"/>
      <c r="D11" s="25"/>
    </row>
    <row r="12" spans="1:4" ht="26.4">
      <c r="A12" s="23" t="s">
        <v>110</v>
      </c>
      <c r="B12" s="31" t="s">
        <v>111</v>
      </c>
      <c r="C12" s="25">
        <v>0</v>
      </c>
      <c r="D12" s="25">
        <v>0</v>
      </c>
    </row>
    <row r="13" spans="1:4" ht="26.4">
      <c r="A13" s="23" t="s">
        <v>112</v>
      </c>
      <c r="B13" s="31" t="s">
        <v>113</v>
      </c>
      <c r="C13" s="27"/>
      <c r="D13" s="27"/>
    </row>
    <row r="14" spans="1:4" ht="26.4">
      <c r="A14" s="23" t="s">
        <v>114</v>
      </c>
      <c r="B14" s="31" t="s">
        <v>115</v>
      </c>
      <c r="C14" s="27"/>
      <c r="D14" s="27"/>
    </row>
    <row r="15" spans="1:4" ht="26.4">
      <c r="A15" s="28" t="s">
        <v>116</v>
      </c>
      <c r="B15" s="24" t="s">
        <v>117</v>
      </c>
      <c r="C15" s="27"/>
      <c r="D15" s="27"/>
    </row>
    <row r="16" spans="1:4" ht="39.6">
      <c r="A16" s="23" t="s">
        <v>118</v>
      </c>
      <c r="B16" s="31" t="s">
        <v>119</v>
      </c>
      <c r="C16" s="29"/>
      <c r="D16" s="29"/>
    </row>
    <row r="17" spans="1:4" ht="39.6">
      <c r="A17" s="23" t="s">
        <v>120</v>
      </c>
      <c r="B17" s="31" t="s">
        <v>121</v>
      </c>
      <c r="C17" s="29"/>
      <c r="D17" s="29"/>
    </row>
    <row r="18" spans="1:4" ht="39.6">
      <c r="A18" s="23" t="s">
        <v>122</v>
      </c>
      <c r="B18" s="31" t="s">
        <v>123</v>
      </c>
      <c r="C18" s="29"/>
      <c r="D18" s="29"/>
    </row>
    <row r="19" spans="1:4" ht="39.6">
      <c r="A19" s="23" t="s">
        <v>124</v>
      </c>
      <c r="B19" s="31" t="s">
        <v>125</v>
      </c>
      <c r="C19" s="29"/>
      <c r="D19" s="29"/>
    </row>
    <row r="20" spans="1:4" ht="26.4">
      <c r="A20" s="23" t="s">
        <v>126</v>
      </c>
      <c r="B20" s="24" t="s">
        <v>127</v>
      </c>
      <c r="C20" s="29"/>
      <c r="D20" s="29"/>
    </row>
    <row r="21" spans="1:4" ht="26.4">
      <c r="A21" s="28" t="s">
        <v>128</v>
      </c>
      <c r="B21" s="31" t="s">
        <v>129</v>
      </c>
      <c r="C21" s="29"/>
      <c r="D21" s="29"/>
    </row>
    <row r="22" spans="1:4" ht="26.4">
      <c r="A22" s="28" t="s">
        <v>130</v>
      </c>
      <c r="B22" s="31" t="s">
        <v>131</v>
      </c>
      <c r="C22" s="29"/>
      <c r="D22" s="29"/>
    </row>
    <row r="23" spans="1:4" ht="26.4">
      <c r="A23" s="28" t="s">
        <v>132</v>
      </c>
      <c r="B23" s="24" t="s">
        <v>133</v>
      </c>
      <c r="C23" s="30">
        <v>0</v>
      </c>
      <c r="D23" s="30">
        <v>0</v>
      </c>
    </row>
    <row r="24" spans="1:4">
      <c r="A24" s="28" t="s">
        <v>134</v>
      </c>
      <c r="B24" s="24" t="s">
        <v>135</v>
      </c>
      <c r="C24" s="30">
        <f t="shared" ref="C24:D26" si="0">C25</f>
        <v>-4422600</v>
      </c>
      <c r="D24" s="30">
        <f t="shared" si="0"/>
        <v>-3267000</v>
      </c>
    </row>
    <row r="25" spans="1:4">
      <c r="A25" s="28" t="s">
        <v>136</v>
      </c>
      <c r="B25" s="31" t="s">
        <v>137</v>
      </c>
      <c r="C25" s="30">
        <f t="shared" si="0"/>
        <v>-4422600</v>
      </c>
      <c r="D25" s="30">
        <f t="shared" si="0"/>
        <v>-3267000</v>
      </c>
    </row>
    <row r="26" spans="1:4">
      <c r="A26" s="28" t="s">
        <v>138</v>
      </c>
      <c r="B26" s="31" t="s">
        <v>139</v>
      </c>
      <c r="C26" s="30">
        <f t="shared" si="0"/>
        <v>-4422600</v>
      </c>
      <c r="D26" s="30">
        <f t="shared" si="0"/>
        <v>-3267000</v>
      </c>
    </row>
    <row r="27" spans="1:4" ht="26.4">
      <c r="A27" s="28" t="s">
        <v>140</v>
      </c>
      <c r="B27" s="31" t="s">
        <v>141</v>
      </c>
      <c r="C27" s="30">
        <f>-'1.1'!C35</f>
        <v>-4422600</v>
      </c>
      <c r="D27" s="30">
        <f>-'1.1'!D35</f>
        <v>-3267000</v>
      </c>
    </row>
    <row r="28" spans="1:4">
      <c r="A28" s="28" t="s">
        <v>142</v>
      </c>
      <c r="B28" s="24" t="s">
        <v>143</v>
      </c>
      <c r="C28" s="30">
        <f t="shared" ref="C28:D30" si="1">C29</f>
        <v>4321450.0000000009</v>
      </c>
      <c r="D28" s="30">
        <f t="shared" si="1"/>
        <v>3124204.9999999995</v>
      </c>
    </row>
    <row r="29" spans="1:4">
      <c r="A29" s="28" t="s">
        <v>144</v>
      </c>
      <c r="B29" s="31" t="s">
        <v>145</v>
      </c>
      <c r="C29" s="30">
        <f t="shared" si="1"/>
        <v>4321450.0000000009</v>
      </c>
      <c r="D29" s="30">
        <f t="shared" si="1"/>
        <v>3124204.9999999995</v>
      </c>
    </row>
    <row r="30" spans="1:4">
      <c r="A30" s="28" t="s">
        <v>146</v>
      </c>
      <c r="B30" s="31" t="s">
        <v>147</v>
      </c>
      <c r="C30" s="30">
        <f t="shared" si="1"/>
        <v>4321450.0000000009</v>
      </c>
      <c r="D30" s="30">
        <f t="shared" si="1"/>
        <v>3124204.9999999995</v>
      </c>
    </row>
    <row r="31" spans="1:4" ht="26.4">
      <c r="A31" s="28" t="s">
        <v>148</v>
      </c>
      <c r="B31" s="31" t="s">
        <v>149</v>
      </c>
      <c r="C31" s="30">
        <f>'3.1'!F8</f>
        <v>4321450.0000000009</v>
      </c>
      <c r="D31" s="30">
        <f>'3.1'!G8</f>
        <v>3124204.9999999995</v>
      </c>
    </row>
  </sheetData>
  <mergeCells count="3">
    <mergeCell ref="B2:D2"/>
    <mergeCell ref="A4:D4"/>
    <mergeCell ref="A5:B5"/>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H119"/>
  <sheetViews>
    <sheetView topLeftCell="A25" zoomScale="92" zoomScaleNormal="92" workbookViewId="0">
      <selection activeCell="F40" sqref="F40"/>
    </sheetView>
  </sheetViews>
  <sheetFormatPr defaultRowHeight="14.4"/>
  <cols>
    <col min="1" max="1" width="60" customWidth="1"/>
    <col min="2" max="2" width="7.5546875" customWidth="1"/>
    <col min="3" max="3" width="6.77734375" customWidth="1"/>
    <col min="4" max="4" width="14.5546875" customWidth="1"/>
    <col min="5" max="5" width="9.44140625" customWidth="1"/>
    <col min="6" max="6" width="17.109375" customWidth="1"/>
    <col min="7" max="7" width="13" customWidth="1"/>
  </cols>
  <sheetData>
    <row r="1" spans="1:6" ht="15.6">
      <c r="A1" s="32"/>
      <c r="B1" s="33"/>
      <c r="C1" s="33"/>
      <c r="D1" s="258" t="s">
        <v>152</v>
      </c>
      <c r="E1" s="258"/>
      <c r="F1" s="258"/>
    </row>
    <row r="2" spans="1:6" ht="70.8" customHeight="1">
      <c r="A2" s="32"/>
      <c r="B2" s="33"/>
      <c r="C2" s="33"/>
      <c r="D2" s="260" t="s">
        <v>98</v>
      </c>
      <c r="E2" s="260"/>
      <c r="F2" s="260"/>
    </row>
    <row r="3" spans="1:6" ht="15.6">
      <c r="A3" s="32"/>
      <c r="B3" s="33"/>
      <c r="C3" s="33"/>
      <c r="D3" s="34"/>
      <c r="E3" s="34"/>
      <c r="F3" s="35"/>
    </row>
    <row r="4" spans="1:6" ht="62.4" customHeight="1">
      <c r="A4" s="267" t="s">
        <v>153</v>
      </c>
      <c r="B4" s="267"/>
      <c r="C4" s="267"/>
      <c r="D4" s="267"/>
      <c r="E4" s="267"/>
      <c r="F4" s="267"/>
    </row>
    <row r="5" spans="1:6" ht="15.6">
      <c r="A5" s="32"/>
      <c r="B5" s="33"/>
      <c r="C5" s="33"/>
      <c r="D5" s="32"/>
      <c r="E5" s="33"/>
      <c r="F5" s="36"/>
    </row>
    <row r="6" spans="1:6">
      <c r="A6" s="267"/>
      <c r="B6" s="267"/>
      <c r="C6" s="267"/>
      <c r="D6" s="267"/>
      <c r="E6" s="267"/>
      <c r="F6" s="267"/>
    </row>
    <row r="7" spans="1:6" ht="39.6">
      <c r="A7" s="22" t="s">
        <v>4</v>
      </c>
      <c r="B7" s="37" t="s">
        <v>154</v>
      </c>
      <c r="C7" s="37" t="s">
        <v>155</v>
      </c>
      <c r="D7" s="22" t="s">
        <v>156</v>
      </c>
      <c r="E7" s="37" t="s">
        <v>157</v>
      </c>
      <c r="F7" s="38" t="s">
        <v>158</v>
      </c>
    </row>
    <row r="8" spans="1:6">
      <c r="A8" s="39" t="s">
        <v>159</v>
      </c>
      <c r="B8" s="40"/>
      <c r="C8" s="40"/>
      <c r="D8" s="28"/>
      <c r="E8" s="40"/>
      <c r="F8" s="41">
        <f>SUM(F9+F58+F80+F100+F107+F113+F68+F74)</f>
        <v>11211752.43</v>
      </c>
    </row>
    <row r="9" spans="1:6">
      <c r="A9" s="42" t="s">
        <v>160</v>
      </c>
      <c r="B9" s="43" t="s">
        <v>161</v>
      </c>
      <c r="C9" s="43"/>
      <c r="D9" s="44"/>
      <c r="E9" s="43"/>
      <c r="F9" s="45">
        <f>SUM(F10+F22+F25)</f>
        <v>5187875.1100000003</v>
      </c>
    </row>
    <row r="10" spans="1:6" ht="52.8">
      <c r="A10" s="28" t="s">
        <v>162</v>
      </c>
      <c r="B10" s="46" t="s">
        <v>161</v>
      </c>
      <c r="C10" s="46" t="s">
        <v>163</v>
      </c>
      <c r="D10" s="47"/>
      <c r="E10" s="46"/>
      <c r="F10" s="48">
        <f>F12+F17</f>
        <v>1010549.49</v>
      </c>
    </row>
    <row r="11" spans="1:6" ht="52.8">
      <c r="A11" s="28" t="s">
        <v>164</v>
      </c>
      <c r="B11" s="46" t="s">
        <v>161</v>
      </c>
      <c r="C11" s="46" t="s">
        <v>163</v>
      </c>
      <c r="D11" s="49" t="s">
        <v>165</v>
      </c>
      <c r="E11" s="46"/>
      <c r="F11" s="48">
        <f>F12</f>
        <v>976697.49</v>
      </c>
    </row>
    <row r="12" spans="1:6" ht="92.4">
      <c r="A12" s="50" t="s">
        <v>166</v>
      </c>
      <c r="B12" s="46" t="s">
        <v>161</v>
      </c>
      <c r="C12" s="46" t="s">
        <v>163</v>
      </c>
      <c r="D12" s="49" t="s">
        <v>167</v>
      </c>
      <c r="E12" s="46"/>
      <c r="F12" s="48">
        <f>F13</f>
        <v>976697.49</v>
      </c>
    </row>
    <row r="13" spans="1:6" ht="52.8">
      <c r="A13" s="39" t="s">
        <v>168</v>
      </c>
      <c r="B13" s="51" t="s">
        <v>161</v>
      </c>
      <c r="C13" s="51" t="s">
        <v>163</v>
      </c>
      <c r="D13" s="49" t="s">
        <v>167</v>
      </c>
      <c r="E13" s="51" t="s">
        <v>169</v>
      </c>
      <c r="F13" s="48">
        <f>F14</f>
        <v>976697.49</v>
      </c>
    </row>
    <row r="14" spans="1:6" ht="26.4">
      <c r="A14" s="39" t="s">
        <v>170</v>
      </c>
      <c r="B14" s="51" t="s">
        <v>161</v>
      </c>
      <c r="C14" s="51" t="s">
        <v>163</v>
      </c>
      <c r="D14" s="49" t="s">
        <v>167</v>
      </c>
      <c r="E14" s="51" t="s">
        <v>171</v>
      </c>
      <c r="F14" s="48">
        <f>F15+F16</f>
        <v>976697.49</v>
      </c>
    </row>
    <row r="15" spans="1:6">
      <c r="A15" s="28" t="s">
        <v>172</v>
      </c>
      <c r="B15" s="51" t="s">
        <v>161</v>
      </c>
      <c r="C15" s="51" t="s">
        <v>163</v>
      </c>
      <c r="D15" s="49" t="s">
        <v>167</v>
      </c>
      <c r="E15" s="51" t="s">
        <v>173</v>
      </c>
      <c r="F15" s="48">
        <v>750151.68000000005</v>
      </c>
    </row>
    <row r="16" spans="1:6" ht="39.6">
      <c r="A16" s="39" t="s">
        <v>174</v>
      </c>
      <c r="B16" s="51" t="s">
        <v>161</v>
      </c>
      <c r="C16" s="51" t="s">
        <v>163</v>
      </c>
      <c r="D16" s="49" t="s">
        <v>167</v>
      </c>
      <c r="E16" s="51" t="s">
        <v>175</v>
      </c>
      <c r="F16" s="48">
        <v>226545.81</v>
      </c>
    </row>
    <row r="17" spans="1:6" ht="61.2" customHeight="1">
      <c r="A17" s="54" t="s">
        <v>176</v>
      </c>
      <c r="B17" s="55" t="s">
        <v>161</v>
      </c>
      <c r="C17" s="55" t="s">
        <v>163</v>
      </c>
      <c r="D17" s="56" t="s">
        <v>177</v>
      </c>
      <c r="E17" s="55"/>
      <c r="F17" s="57">
        <f>F19</f>
        <v>33852</v>
      </c>
    </row>
    <row r="18" spans="1:6" ht="52.8">
      <c r="A18" s="58" t="s">
        <v>178</v>
      </c>
      <c r="B18" s="59" t="s">
        <v>161</v>
      </c>
      <c r="C18" s="59" t="s">
        <v>163</v>
      </c>
      <c r="D18" s="60" t="s">
        <v>177</v>
      </c>
      <c r="E18" s="59" t="s">
        <v>169</v>
      </c>
      <c r="F18" s="61">
        <f>F19</f>
        <v>33852</v>
      </c>
    </row>
    <row r="19" spans="1:6" ht="26.4">
      <c r="A19" s="58" t="s">
        <v>179</v>
      </c>
      <c r="B19" s="62" t="s">
        <v>161</v>
      </c>
      <c r="C19" s="62" t="s">
        <v>163</v>
      </c>
      <c r="D19" s="60" t="s">
        <v>177</v>
      </c>
      <c r="E19" s="62" t="s">
        <v>171</v>
      </c>
      <c r="F19" s="61">
        <f>F20+F21</f>
        <v>33852</v>
      </c>
    </row>
    <row r="20" spans="1:6">
      <c r="A20" s="58" t="s">
        <v>180</v>
      </c>
      <c r="B20" s="62" t="s">
        <v>161</v>
      </c>
      <c r="C20" s="62" t="s">
        <v>163</v>
      </c>
      <c r="D20" s="60" t="s">
        <v>177</v>
      </c>
      <c r="E20" s="62" t="s">
        <v>173</v>
      </c>
      <c r="F20" s="61">
        <v>26000</v>
      </c>
    </row>
    <row r="21" spans="1:6" ht="39.6">
      <c r="A21" s="58" t="s">
        <v>181</v>
      </c>
      <c r="B21" s="62" t="s">
        <v>161</v>
      </c>
      <c r="C21" s="62" t="s">
        <v>163</v>
      </c>
      <c r="D21" s="60" t="s">
        <v>177</v>
      </c>
      <c r="E21" s="62" t="s">
        <v>175</v>
      </c>
      <c r="F21" s="61">
        <v>7852</v>
      </c>
    </row>
    <row r="22" spans="1:6">
      <c r="A22" s="63" t="s">
        <v>182</v>
      </c>
      <c r="B22" s="64" t="s">
        <v>161</v>
      </c>
      <c r="C22" s="53" t="s">
        <v>183</v>
      </c>
      <c r="D22" s="65"/>
      <c r="E22" s="66"/>
      <c r="F22" s="67">
        <v>5000</v>
      </c>
    </row>
    <row r="23" spans="1:6" ht="39.6">
      <c r="A23" s="28" t="s">
        <v>327</v>
      </c>
      <c r="B23" s="51" t="s">
        <v>161</v>
      </c>
      <c r="C23" s="46" t="s">
        <v>183</v>
      </c>
      <c r="D23" s="49" t="s">
        <v>185</v>
      </c>
      <c r="E23" s="46"/>
      <c r="F23" s="71">
        <f>F24</f>
        <v>5000</v>
      </c>
    </row>
    <row r="24" spans="1:6">
      <c r="A24" s="39" t="s">
        <v>187</v>
      </c>
      <c r="B24" s="51" t="s">
        <v>161</v>
      </c>
      <c r="C24" s="46" t="s">
        <v>183</v>
      </c>
      <c r="D24" s="49" t="s">
        <v>185</v>
      </c>
      <c r="E24" s="46" t="s">
        <v>188</v>
      </c>
      <c r="F24" s="71">
        <v>5000</v>
      </c>
    </row>
    <row r="25" spans="1:6">
      <c r="A25" s="42" t="s">
        <v>189</v>
      </c>
      <c r="B25" s="208" t="s">
        <v>161</v>
      </c>
      <c r="C25" s="43" t="s">
        <v>190</v>
      </c>
      <c r="D25" s="208"/>
      <c r="E25" s="209"/>
      <c r="F25" s="210">
        <f>F26+F31+F46+F54</f>
        <v>4172325.62</v>
      </c>
    </row>
    <row r="26" spans="1:6" ht="79.2">
      <c r="A26" s="75" t="s">
        <v>176</v>
      </c>
      <c r="B26" s="76" t="s">
        <v>161</v>
      </c>
      <c r="C26" s="76" t="s">
        <v>190</v>
      </c>
      <c r="D26" s="77" t="s">
        <v>191</v>
      </c>
      <c r="E26" s="51"/>
      <c r="F26" s="85">
        <f>F27</f>
        <v>15958.42</v>
      </c>
    </row>
    <row r="27" spans="1:6" ht="52.8">
      <c r="A27" s="39" t="s">
        <v>178</v>
      </c>
      <c r="B27" s="51" t="s">
        <v>161</v>
      </c>
      <c r="C27" s="51" t="s">
        <v>190</v>
      </c>
      <c r="D27" s="49" t="s">
        <v>177</v>
      </c>
      <c r="E27" s="51" t="s">
        <v>169</v>
      </c>
      <c r="F27" s="48">
        <f>F28</f>
        <v>15958.42</v>
      </c>
    </row>
    <row r="28" spans="1:6" ht="26.4">
      <c r="A28" s="39" t="s">
        <v>179</v>
      </c>
      <c r="B28" s="51" t="s">
        <v>161</v>
      </c>
      <c r="C28" s="51" t="s">
        <v>190</v>
      </c>
      <c r="D28" s="49" t="s">
        <v>177</v>
      </c>
      <c r="E28" s="51" t="s">
        <v>171</v>
      </c>
      <c r="F28" s="48">
        <f>F29+F30</f>
        <v>15958.42</v>
      </c>
    </row>
    <row r="29" spans="1:6">
      <c r="A29" s="39" t="s">
        <v>180</v>
      </c>
      <c r="B29" s="51" t="s">
        <v>161</v>
      </c>
      <c r="C29" s="51" t="s">
        <v>190</v>
      </c>
      <c r="D29" s="49" t="s">
        <v>177</v>
      </c>
      <c r="E29" s="51" t="s">
        <v>173</v>
      </c>
      <c r="F29" s="48">
        <v>12256.85</v>
      </c>
    </row>
    <row r="30" spans="1:6" ht="39.6">
      <c r="A30" s="39" t="s">
        <v>181</v>
      </c>
      <c r="B30" s="51" t="s">
        <v>161</v>
      </c>
      <c r="C30" s="51" t="s">
        <v>190</v>
      </c>
      <c r="D30" s="49" t="s">
        <v>177</v>
      </c>
      <c r="E30" s="51" t="s">
        <v>175</v>
      </c>
      <c r="F30" s="48">
        <v>3701.57</v>
      </c>
    </row>
    <row r="31" spans="1:6" ht="118.8">
      <c r="A31" s="78" t="s">
        <v>192</v>
      </c>
      <c r="B31" s="76" t="s">
        <v>161</v>
      </c>
      <c r="C31" s="79" t="s">
        <v>190</v>
      </c>
      <c r="D31" s="77" t="s">
        <v>193</v>
      </c>
      <c r="E31" s="69"/>
      <c r="F31" s="83">
        <f>SUM(F32+F36+F41)</f>
        <v>2922215.7600000002</v>
      </c>
    </row>
    <row r="32" spans="1:6" ht="52.8">
      <c r="A32" s="39" t="s">
        <v>168</v>
      </c>
      <c r="B32" s="51" t="s">
        <v>161</v>
      </c>
      <c r="C32" s="51" t="s">
        <v>190</v>
      </c>
      <c r="D32" s="49" t="s">
        <v>193</v>
      </c>
      <c r="E32" s="46" t="s">
        <v>169</v>
      </c>
      <c r="F32" s="204">
        <f>SUM(F33)</f>
        <v>1135058.4500000002</v>
      </c>
    </row>
    <row r="33" spans="1:8" ht="26.4">
      <c r="A33" s="39" t="s">
        <v>170</v>
      </c>
      <c r="B33" s="51" t="s">
        <v>161</v>
      </c>
      <c r="C33" s="51">
        <v>13</v>
      </c>
      <c r="D33" s="49" t="s">
        <v>193</v>
      </c>
      <c r="E33" s="51" t="s">
        <v>171</v>
      </c>
      <c r="F33" s="48">
        <f>SUM(F34:F35)</f>
        <v>1135058.4500000002</v>
      </c>
    </row>
    <row r="34" spans="1:8">
      <c r="A34" s="28" t="s">
        <v>172</v>
      </c>
      <c r="B34" s="51" t="s">
        <v>161</v>
      </c>
      <c r="C34" s="51">
        <v>13</v>
      </c>
      <c r="D34" s="49" t="s">
        <v>193</v>
      </c>
      <c r="E34" s="51" t="s">
        <v>173</v>
      </c>
      <c r="F34" s="48">
        <v>601029.42000000004</v>
      </c>
    </row>
    <row r="35" spans="1:8" ht="39.6">
      <c r="A35" s="39" t="s">
        <v>174</v>
      </c>
      <c r="B35" s="51" t="s">
        <v>161</v>
      </c>
      <c r="C35" s="51">
        <v>13</v>
      </c>
      <c r="D35" s="49" t="s">
        <v>193</v>
      </c>
      <c r="E35" s="51" t="s">
        <v>175</v>
      </c>
      <c r="F35" s="48">
        <v>534029.03</v>
      </c>
    </row>
    <row r="36" spans="1:8" ht="26.4">
      <c r="A36" s="39" t="s">
        <v>194</v>
      </c>
      <c r="B36" s="51" t="s">
        <v>161</v>
      </c>
      <c r="C36" s="51">
        <v>13</v>
      </c>
      <c r="D36" s="49" t="s">
        <v>193</v>
      </c>
      <c r="E36" s="51" t="s">
        <v>195</v>
      </c>
      <c r="F36" s="48">
        <f>F37</f>
        <v>1771613.46</v>
      </c>
    </row>
    <row r="37" spans="1:8" ht="26.4">
      <c r="A37" s="39" t="s">
        <v>196</v>
      </c>
      <c r="B37" s="51" t="s">
        <v>161</v>
      </c>
      <c r="C37" s="51">
        <v>13</v>
      </c>
      <c r="D37" s="49" t="s">
        <v>193</v>
      </c>
      <c r="E37" s="51" t="s">
        <v>197</v>
      </c>
      <c r="F37" s="48">
        <f>SUM(F38:F40)</f>
        <v>1771613.46</v>
      </c>
    </row>
    <row r="38" spans="1:8" ht="26.4">
      <c r="A38" s="28" t="s">
        <v>198</v>
      </c>
      <c r="B38" s="51" t="s">
        <v>161</v>
      </c>
      <c r="C38" s="51">
        <v>13</v>
      </c>
      <c r="D38" s="49" t="s">
        <v>193</v>
      </c>
      <c r="E38" s="51" t="s">
        <v>199</v>
      </c>
      <c r="F38" s="48">
        <v>50000</v>
      </c>
    </row>
    <row r="39" spans="1:8" ht="26.4">
      <c r="A39" s="39" t="s">
        <v>200</v>
      </c>
      <c r="B39" s="51" t="s">
        <v>161</v>
      </c>
      <c r="C39" s="51">
        <v>13</v>
      </c>
      <c r="D39" s="49" t="s">
        <v>193</v>
      </c>
      <c r="E39" s="51" t="s">
        <v>201</v>
      </c>
      <c r="F39" s="48">
        <v>1701613.46</v>
      </c>
      <c r="H39" s="143"/>
    </row>
    <row r="40" spans="1:8">
      <c r="A40" s="39" t="s">
        <v>202</v>
      </c>
      <c r="B40" s="51" t="s">
        <v>161</v>
      </c>
      <c r="C40" s="51" t="s">
        <v>190</v>
      </c>
      <c r="D40" s="49" t="s">
        <v>193</v>
      </c>
      <c r="E40" s="51" t="s">
        <v>203</v>
      </c>
      <c r="F40" s="81">
        <v>20000</v>
      </c>
    </row>
    <row r="41" spans="1:8">
      <c r="A41" s="39" t="s">
        <v>204</v>
      </c>
      <c r="B41" s="51" t="s">
        <v>161</v>
      </c>
      <c r="C41" s="51">
        <v>13</v>
      </c>
      <c r="D41" s="49" t="s">
        <v>193</v>
      </c>
      <c r="E41" s="51" t="s">
        <v>205</v>
      </c>
      <c r="F41" s="48">
        <f>F43+F42</f>
        <v>15543.85</v>
      </c>
    </row>
    <row r="42" spans="1:8" ht="27">
      <c r="A42" s="142" t="s">
        <v>290</v>
      </c>
      <c r="B42" s="51" t="s">
        <v>161</v>
      </c>
      <c r="C42" s="51" t="s">
        <v>190</v>
      </c>
      <c r="D42" s="49" t="s">
        <v>291</v>
      </c>
      <c r="E42" s="51" t="s">
        <v>289</v>
      </c>
      <c r="F42" s="48">
        <v>1000</v>
      </c>
    </row>
    <row r="43" spans="1:8">
      <c r="A43" s="39" t="s">
        <v>206</v>
      </c>
      <c r="B43" s="51" t="s">
        <v>161</v>
      </c>
      <c r="C43" s="51">
        <v>13</v>
      </c>
      <c r="D43" s="49" t="s">
        <v>193</v>
      </c>
      <c r="E43" s="51" t="s">
        <v>207</v>
      </c>
      <c r="F43" s="48">
        <f>SUM(F44:F45)</f>
        <v>14543.85</v>
      </c>
    </row>
    <row r="44" spans="1:8">
      <c r="A44" s="39" t="s">
        <v>208</v>
      </c>
      <c r="B44" s="51" t="s">
        <v>161</v>
      </c>
      <c r="C44" s="51">
        <v>13</v>
      </c>
      <c r="D44" s="49" t="s">
        <v>193</v>
      </c>
      <c r="E44" s="51" t="s">
        <v>209</v>
      </c>
      <c r="F44" s="48">
        <v>4000</v>
      </c>
    </row>
    <row r="45" spans="1:8">
      <c r="A45" s="39" t="s">
        <v>210</v>
      </c>
      <c r="B45" s="51" t="s">
        <v>161</v>
      </c>
      <c r="C45" s="51">
        <v>13</v>
      </c>
      <c r="D45" s="49" t="s">
        <v>193</v>
      </c>
      <c r="E45" s="51" t="s">
        <v>211</v>
      </c>
      <c r="F45" s="48">
        <v>10543.85</v>
      </c>
    </row>
    <row r="46" spans="1:8" ht="52.8">
      <c r="A46" s="84" t="s">
        <v>212</v>
      </c>
      <c r="B46" s="76" t="s">
        <v>161</v>
      </c>
      <c r="C46" s="76" t="s">
        <v>190</v>
      </c>
      <c r="D46" s="77" t="s">
        <v>213</v>
      </c>
      <c r="E46" s="76"/>
      <c r="F46" s="85">
        <f>F47</f>
        <v>1172314.44</v>
      </c>
    </row>
    <row r="47" spans="1:8" ht="52.8">
      <c r="A47" s="28" t="s">
        <v>168</v>
      </c>
      <c r="B47" s="51" t="s">
        <v>161</v>
      </c>
      <c r="C47" s="51" t="s">
        <v>190</v>
      </c>
      <c r="D47" s="49" t="s">
        <v>213</v>
      </c>
      <c r="E47" s="51" t="s">
        <v>169</v>
      </c>
      <c r="F47" s="48">
        <f>F48+F51</f>
        <v>1172314.44</v>
      </c>
    </row>
    <row r="48" spans="1:8" ht="26.4">
      <c r="A48" s="39" t="s">
        <v>179</v>
      </c>
      <c r="B48" s="51" t="s">
        <v>161</v>
      </c>
      <c r="C48" s="51" t="s">
        <v>190</v>
      </c>
      <c r="D48" s="49" t="s">
        <v>213</v>
      </c>
      <c r="E48" s="51" t="s">
        <v>171</v>
      </c>
      <c r="F48" s="48">
        <f>F49+F50</f>
        <v>1052229.53</v>
      </c>
    </row>
    <row r="49" spans="1:6" ht="26.4">
      <c r="A49" s="28" t="s">
        <v>170</v>
      </c>
      <c r="B49" s="51" t="s">
        <v>161</v>
      </c>
      <c r="C49" s="51" t="s">
        <v>190</v>
      </c>
      <c r="D49" s="49" t="s">
        <v>213</v>
      </c>
      <c r="E49" s="51" t="s">
        <v>173</v>
      </c>
      <c r="F49" s="48">
        <v>808164</v>
      </c>
    </row>
    <row r="50" spans="1:6" ht="39.6">
      <c r="A50" s="28" t="s">
        <v>174</v>
      </c>
      <c r="B50" s="51" t="s">
        <v>161</v>
      </c>
      <c r="C50" s="46" t="s">
        <v>190</v>
      </c>
      <c r="D50" s="49" t="s">
        <v>213</v>
      </c>
      <c r="E50" s="69" t="s">
        <v>175</v>
      </c>
      <c r="F50" s="48">
        <v>244065.53</v>
      </c>
    </row>
    <row r="51" spans="1:6" ht="26.4">
      <c r="A51" s="28" t="s">
        <v>194</v>
      </c>
      <c r="B51" s="51" t="s">
        <v>161</v>
      </c>
      <c r="C51" s="46" t="s">
        <v>190</v>
      </c>
      <c r="D51" s="49" t="s">
        <v>213</v>
      </c>
      <c r="E51" s="51" t="s">
        <v>195</v>
      </c>
      <c r="F51" s="48">
        <f>SUM(F52)</f>
        <v>120084.91</v>
      </c>
    </row>
    <row r="52" spans="1:6" ht="26.4">
      <c r="A52" s="28" t="s">
        <v>196</v>
      </c>
      <c r="B52" s="51" t="s">
        <v>161</v>
      </c>
      <c r="C52" s="46" t="s">
        <v>190</v>
      </c>
      <c r="D52" s="49" t="s">
        <v>213</v>
      </c>
      <c r="E52" s="51" t="s">
        <v>197</v>
      </c>
      <c r="F52" s="48">
        <f>SUM(F53)</f>
        <v>120084.91</v>
      </c>
    </row>
    <row r="53" spans="1:6" ht="26.4">
      <c r="A53" s="86" t="s">
        <v>200</v>
      </c>
      <c r="B53" s="51" t="s">
        <v>161</v>
      </c>
      <c r="C53" s="46" t="s">
        <v>190</v>
      </c>
      <c r="D53" s="49" t="s">
        <v>213</v>
      </c>
      <c r="E53" s="51" t="s">
        <v>201</v>
      </c>
      <c r="F53" s="48">
        <v>120084.91</v>
      </c>
    </row>
    <row r="54" spans="1:6">
      <c r="A54" s="75" t="s">
        <v>214</v>
      </c>
      <c r="B54" s="76" t="s">
        <v>161</v>
      </c>
      <c r="C54" s="76">
        <v>13</v>
      </c>
      <c r="D54" s="87" t="s">
        <v>215</v>
      </c>
      <c r="E54" s="76"/>
      <c r="F54" s="83">
        <f>F55</f>
        <v>61837</v>
      </c>
    </row>
    <row r="55" spans="1:6" ht="92.4">
      <c r="A55" s="39" t="s">
        <v>216</v>
      </c>
      <c r="B55" s="51" t="s">
        <v>161</v>
      </c>
      <c r="C55" s="51">
        <v>13</v>
      </c>
      <c r="D55" s="88" t="s">
        <v>217</v>
      </c>
      <c r="E55" s="51"/>
      <c r="F55" s="48">
        <f>F56</f>
        <v>61837</v>
      </c>
    </row>
    <row r="56" spans="1:6">
      <c r="A56" s="39" t="s">
        <v>218</v>
      </c>
      <c r="B56" s="51" t="s">
        <v>161</v>
      </c>
      <c r="C56" s="51">
        <v>13</v>
      </c>
      <c r="D56" s="88" t="s">
        <v>217</v>
      </c>
      <c r="E56" s="51" t="s">
        <v>219</v>
      </c>
      <c r="F56" s="48">
        <f>F57</f>
        <v>61837</v>
      </c>
    </row>
    <row r="57" spans="1:6">
      <c r="A57" s="89" t="s">
        <v>70</v>
      </c>
      <c r="B57" s="51" t="s">
        <v>161</v>
      </c>
      <c r="C57" s="51">
        <v>13</v>
      </c>
      <c r="D57" s="88" t="s">
        <v>217</v>
      </c>
      <c r="E57" s="51" t="s">
        <v>220</v>
      </c>
      <c r="F57" s="48">
        <v>61837</v>
      </c>
    </row>
    <row r="58" spans="1:6">
      <c r="A58" s="42" t="s">
        <v>221</v>
      </c>
      <c r="B58" s="43" t="s">
        <v>163</v>
      </c>
      <c r="C58" s="43"/>
      <c r="D58" s="44"/>
      <c r="E58" s="43"/>
      <c r="F58" s="45">
        <f>F59</f>
        <v>342800</v>
      </c>
    </row>
    <row r="59" spans="1:6">
      <c r="A59" s="28" t="s">
        <v>222</v>
      </c>
      <c r="B59" s="46" t="s">
        <v>163</v>
      </c>
      <c r="C59" s="46" t="s">
        <v>223</v>
      </c>
      <c r="D59" s="47"/>
      <c r="E59" s="46"/>
      <c r="F59" s="48">
        <f>F60</f>
        <v>342800</v>
      </c>
    </row>
    <row r="60" spans="1:6" ht="66">
      <c r="A60" s="28" t="s">
        <v>224</v>
      </c>
      <c r="B60" s="46" t="s">
        <v>163</v>
      </c>
      <c r="C60" s="46" t="s">
        <v>223</v>
      </c>
      <c r="D60" s="88" t="s">
        <v>225</v>
      </c>
      <c r="E60" s="46"/>
      <c r="F60" s="48">
        <f>F61+F65</f>
        <v>342800</v>
      </c>
    </row>
    <row r="61" spans="1:6" ht="52.8">
      <c r="A61" s="39" t="s">
        <v>168</v>
      </c>
      <c r="B61" s="51" t="s">
        <v>163</v>
      </c>
      <c r="C61" s="51" t="s">
        <v>223</v>
      </c>
      <c r="D61" s="88" t="s">
        <v>225</v>
      </c>
      <c r="E61" s="46" t="s">
        <v>169</v>
      </c>
      <c r="F61" s="48">
        <f>F62</f>
        <v>300637.01</v>
      </c>
    </row>
    <row r="62" spans="1:6" ht="26.4">
      <c r="A62" s="39" t="s">
        <v>170</v>
      </c>
      <c r="B62" s="51" t="s">
        <v>163</v>
      </c>
      <c r="C62" s="51" t="s">
        <v>223</v>
      </c>
      <c r="D62" s="88" t="s">
        <v>225</v>
      </c>
      <c r="E62" s="51" t="s">
        <v>171</v>
      </c>
      <c r="F62" s="48">
        <f>F63+F64</f>
        <v>300637.01</v>
      </c>
    </row>
    <row r="63" spans="1:6">
      <c r="A63" s="28" t="s">
        <v>172</v>
      </c>
      <c r="B63" s="51" t="s">
        <v>163</v>
      </c>
      <c r="C63" s="51" t="s">
        <v>223</v>
      </c>
      <c r="D63" s="88" t="s">
        <v>225</v>
      </c>
      <c r="E63" s="51" t="s">
        <v>173</v>
      </c>
      <c r="F63" s="48">
        <v>230904</v>
      </c>
    </row>
    <row r="64" spans="1:6" ht="39.6">
      <c r="A64" s="39" t="s">
        <v>174</v>
      </c>
      <c r="B64" s="51" t="s">
        <v>163</v>
      </c>
      <c r="C64" s="51" t="s">
        <v>223</v>
      </c>
      <c r="D64" s="88" t="s">
        <v>225</v>
      </c>
      <c r="E64" s="51" t="s">
        <v>175</v>
      </c>
      <c r="F64" s="48">
        <v>69733.009999999995</v>
      </c>
    </row>
    <row r="65" spans="1:6" ht="26.4">
      <c r="A65" s="39" t="s">
        <v>194</v>
      </c>
      <c r="B65" s="51" t="s">
        <v>163</v>
      </c>
      <c r="C65" s="51" t="s">
        <v>223</v>
      </c>
      <c r="D65" s="88" t="s">
        <v>225</v>
      </c>
      <c r="E65" s="46" t="s">
        <v>195</v>
      </c>
      <c r="F65" s="48">
        <f>F67</f>
        <v>42162.99</v>
      </c>
    </row>
    <row r="66" spans="1:6" ht="26.4">
      <c r="A66" s="39" t="s">
        <v>196</v>
      </c>
      <c r="B66" s="51" t="s">
        <v>163</v>
      </c>
      <c r="C66" s="51" t="s">
        <v>223</v>
      </c>
      <c r="D66" s="88" t="s">
        <v>225</v>
      </c>
      <c r="E66" s="46" t="s">
        <v>197</v>
      </c>
      <c r="F66" s="48">
        <f>F67</f>
        <v>42162.99</v>
      </c>
    </row>
    <row r="67" spans="1:6" ht="26.4">
      <c r="A67" s="39" t="s">
        <v>200</v>
      </c>
      <c r="B67" s="51" t="s">
        <v>163</v>
      </c>
      <c r="C67" s="51" t="s">
        <v>223</v>
      </c>
      <c r="D67" s="88" t="s">
        <v>225</v>
      </c>
      <c r="E67" s="46" t="s">
        <v>201</v>
      </c>
      <c r="F67" s="71">
        <f>38062.99+4100</f>
        <v>42162.99</v>
      </c>
    </row>
    <row r="68" spans="1:6">
      <c r="A68" s="90" t="s">
        <v>226</v>
      </c>
      <c r="B68" s="43" t="s">
        <v>223</v>
      </c>
      <c r="C68" s="53"/>
      <c r="D68" s="91"/>
      <c r="E68" s="64"/>
      <c r="F68" s="45">
        <f>F69</f>
        <v>66240</v>
      </c>
    </row>
    <row r="69" spans="1:6" ht="26.4">
      <c r="A69" s="39" t="s">
        <v>227</v>
      </c>
      <c r="B69" s="46" t="s">
        <v>223</v>
      </c>
      <c r="C69" s="46" t="s">
        <v>228</v>
      </c>
      <c r="D69" s="82"/>
      <c r="E69" s="51"/>
      <c r="F69" s="48">
        <f>F70</f>
        <v>66240</v>
      </c>
    </row>
    <row r="70" spans="1:6" ht="39.6">
      <c r="A70" s="39" t="s">
        <v>229</v>
      </c>
      <c r="B70" s="46" t="s">
        <v>223</v>
      </c>
      <c r="C70" s="46" t="s">
        <v>228</v>
      </c>
      <c r="D70" s="82" t="s">
        <v>230</v>
      </c>
      <c r="E70" s="51"/>
      <c r="F70" s="48">
        <f>SUM(F71)</f>
        <v>66240</v>
      </c>
    </row>
    <row r="71" spans="1:6" ht="26.4">
      <c r="A71" s="39" t="s">
        <v>194</v>
      </c>
      <c r="B71" s="46" t="s">
        <v>223</v>
      </c>
      <c r="C71" s="46" t="s">
        <v>228</v>
      </c>
      <c r="D71" s="82" t="s">
        <v>230</v>
      </c>
      <c r="E71" s="51" t="s">
        <v>195</v>
      </c>
      <c r="F71" s="48">
        <f>SUM(F72)</f>
        <v>66240</v>
      </c>
    </row>
    <row r="72" spans="1:6" ht="26.4">
      <c r="A72" s="39" t="s">
        <v>196</v>
      </c>
      <c r="B72" s="46" t="s">
        <v>223</v>
      </c>
      <c r="C72" s="46" t="s">
        <v>228</v>
      </c>
      <c r="D72" s="82" t="s">
        <v>230</v>
      </c>
      <c r="E72" s="51" t="s">
        <v>197</v>
      </c>
      <c r="F72" s="48">
        <f>SUM(F73)</f>
        <v>66240</v>
      </c>
    </row>
    <row r="73" spans="1:6" ht="26.4">
      <c r="A73" s="39" t="s">
        <v>200</v>
      </c>
      <c r="B73" s="46" t="s">
        <v>223</v>
      </c>
      <c r="C73" s="46" t="s">
        <v>228</v>
      </c>
      <c r="D73" s="82" t="s">
        <v>230</v>
      </c>
      <c r="E73" s="51" t="s">
        <v>201</v>
      </c>
      <c r="F73" s="48">
        <v>66240</v>
      </c>
    </row>
    <row r="74" spans="1:6">
      <c r="A74" s="223" t="s">
        <v>328</v>
      </c>
      <c r="B74" s="43" t="s">
        <v>329</v>
      </c>
      <c r="C74" s="53"/>
      <c r="D74" s="91"/>
      <c r="E74" s="64"/>
      <c r="F74" s="45">
        <f>F77</f>
        <v>150000</v>
      </c>
    </row>
    <row r="75" spans="1:6">
      <c r="A75" s="39" t="s">
        <v>330</v>
      </c>
      <c r="B75" s="46" t="s">
        <v>329</v>
      </c>
      <c r="C75" s="46" t="s">
        <v>331</v>
      </c>
      <c r="D75" s="82"/>
      <c r="E75" s="51"/>
      <c r="F75" s="81">
        <f>F76</f>
        <v>150000</v>
      </c>
    </row>
    <row r="76" spans="1:6" ht="52.8">
      <c r="A76" s="39" t="s">
        <v>332</v>
      </c>
      <c r="B76" s="46" t="s">
        <v>329</v>
      </c>
      <c r="C76" s="46" t="s">
        <v>331</v>
      </c>
      <c r="D76" s="82" t="s">
        <v>333</v>
      </c>
      <c r="E76" s="51"/>
      <c r="F76" s="81">
        <f>F77</f>
        <v>150000</v>
      </c>
    </row>
    <row r="77" spans="1:6" ht="26.4">
      <c r="A77" s="39" t="s">
        <v>334</v>
      </c>
      <c r="B77" s="46" t="s">
        <v>329</v>
      </c>
      <c r="C77" s="46" t="s">
        <v>331</v>
      </c>
      <c r="D77" s="82" t="s">
        <v>333</v>
      </c>
      <c r="E77" s="51" t="s">
        <v>195</v>
      </c>
      <c r="F77" s="81">
        <f>F78</f>
        <v>150000</v>
      </c>
    </row>
    <row r="78" spans="1:6" ht="26.4">
      <c r="A78" s="39" t="s">
        <v>335</v>
      </c>
      <c r="B78" s="46" t="s">
        <v>329</v>
      </c>
      <c r="C78" s="46" t="s">
        <v>331</v>
      </c>
      <c r="D78" s="82" t="s">
        <v>333</v>
      </c>
      <c r="E78" s="51" t="s">
        <v>197</v>
      </c>
      <c r="F78" s="81">
        <f>F79</f>
        <v>150000</v>
      </c>
    </row>
    <row r="79" spans="1:6">
      <c r="A79" s="39" t="s">
        <v>336</v>
      </c>
      <c r="B79" s="46" t="s">
        <v>329</v>
      </c>
      <c r="C79" s="46" t="s">
        <v>331</v>
      </c>
      <c r="D79" s="82" t="s">
        <v>333</v>
      </c>
      <c r="E79" s="51" t="s">
        <v>201</v>
      </c>
      <c r="F79" s="81">
        <v>150000</v>
      </c>
    </row>
    <row r="80" spans="1:6">
      <c r="A80" s="219" t="s">
        <v>231</v>
      </c>
      <c r="B80" s="220" t="s">
        <v>232</v>
      </c>
      <c r="C80" s="220" t="s">
        <v>233</v>
      </c>
      <c r="D80" s="221"/>
      <c r="E80" s="222"/>
      <c r="F80" s="96">
        <f>F81</f>
        <v>5356539.88</v>
      </c>
    </row>
    <row r="81" spans="1:6">
      <c r="A81" s="28" t="s">
        <v>234</v>
      </c>
      <c r="B81" s="51" t="s">
        <v>232</v>
      </c>
      <c r="C81" s="46" t="s">
        <v>223</v>
      </c>
      <c r="D81" s="49"/>
      <c r="E81" s="46"/>
      <c r="F81" s="71">
        <f>SUM(F82)</f>
        <v>5356539.88</v>
      </c>
    </row>
    <row r="82" spans="1:6" ht="26.4">
      <c r="A82" s="97" t="s">
        <v>235</v>
      </c>
      <c r="B82" s="51" t="s">
        <v>232</v>
      </c>
      <c r="C82" s="46" t="s">
        <v>223</v>
      </c>
      <c r="D82" s="49" t="s">
        <v>236</v>
      </c>
      <c r="E82" s="40"/>
      <c r="F82" s="71">
        <f>SUM(F83+F87+F91+F96)</f>
        <v>5356539.88</v>
      </c>
    </row>
    <row r="83" spans="1:6" ht="39.6">
      <c r="A83" s="98" t="s">
        <v>237</v>
      </c>
      <c r="B83" s="76" t="s">
        <v>232</v>
      </c>
      <c r="C83" s="79" t="s">
        <v>223</v>
      </c>
      <c r="D83" s="77" t="s">
        <v>238</v>
      </c>
      <c r="E83" s="40"/>
      <c r="F83" s="99">
        <f>F84</f>
        <v>800000</v>
      </c>
    </row>
    <row r="84" spans="1:6" ht="26.4">
      <c r="A84" s="39" t="s">
        <v>194</v>
      </c>
      <c r="B84" s="51" t="s">
        <v>232</v>
      </c>
      <c r="C84" s="46" t="s">
        <v>223</v>
      </c>
      <c r="D84" s="49" t="s">
        <v>238</v>
      </c>
      <c r="E84" s="46" t="s">
        <v>195</v>
      </c>
      <c r="F84" s="71">
        <f>F86</f>
        <v>800000</v>
      </c>
    </row>
    <row r="85" spans="1:6" ht="26.4">
      <c r="A85" s="39" t="s">
        <v>196</v>
      </c>
      <c r="B85" s="51" t="s">
        <v>232</v>
      </c>
      <c r="C85" s="46" t="s">
        <v>223</v>
      </c>
      <c r="D85" s="49" t="s">
        <v>238</v>
      </c>
      <c r="E85" s="46" t="s">
        <v>197</v>
      </c>
      <c r="F85" s="71">
        <f>F86</f>
        <v>800000</v>
      </c>
    </row>
    <row r="86" spans="1:6" ht="26.4">
      <c r="A86" s="39" t="s">
        <v>200</v>
      </c>
      <c r="B86" s="51" t="s">
        <v>232</v>
      </c>
      <c r="C86" s="46" t="s">
        <v>223</v>
      </c>
      <c r="D86" s="49" t="s">
        <v>238</v>
      </c>
      <c r="E86" s="46" t="s">
        <v>201</v>
      </c>
      <c r="F86" s="71">
        <v>800000</v>
      </c>
    </row>
    <row r="87" spans="1:6" ht="92.4">
      <c r="A87" s="97" t="s">
        <v>243</v>
      </c>
      <c r="B87" s="51" t="s">
        <v>232</v>
      </c>
      <c r="C87" s="46" t="s">
        <v>223</v>
      </c>
      <c r="D87" s="49" t="s">
        <v>244</v>
      </c>
      <c r="E87" s="40"/>
      <c r="F87" s="99">
        <f>F88</f>
        <v>729998.4</v>
      </c>
    </row>
    <row r="88" spans="1:6" ht="26.4">
      <c r="A88" s="39" t="s">
        <v>194</v>
      </c>
      <c r="B88" s="51" t="s">
        <v>232</v>
      </c>
      <c r="C88" s="46" t="s">
        <v>223</v>
      </c>
      <c r="D88" s="49" t="s">
        <v>244</v>
      </c>
      <c r="E88" s="46" t="s">
        <v>195</v>
      </c>
      <c r="F88" s="71">
        <f>F89</f>
        <v>729998.4</v>
      </c>
    </row>
    <row r="89" spans="1:6" ht="26.4">
      <c r="A89" s="39" t="s">
        <v>196</v>
      </c>
      <c r="B89" s="51" t="s">
        <v>232</v>
      </c>
      <c r="C89" s="46" t="s">
        <v>223</v>
      </c>
      <c r="D89" s="49" t="s">
        <v>244</v>
      </c>
      <c r="E89" s="46" t="s">
        <v>197</v>
      </c>
      <c r="F89" s="71">
        <f>F90</f>
        <v>729998.4</v>
      </c>
    </row>
    <row r="90" spans="1:6" ht="26.4">
      <c r="A90" s="39" t="s">
        <v>200</v>
      </c>
      <c r="B90" s="51" t="s">
        <v>232</v>
      </c>
      <c r="C90" s="46" t="s">
        <v>223</v>
      </c>
      <c r="D90" s="49" t="s">
        <v>244</v>
      </c>
      <c r="E90" s="46" t="s">
        <v>201</v>
      </c>
      <c r="F90" s="71">
        <v>729998.4</v>
      </c>
    </row>
    <row r="91" spans="1:6" ht="105.6">
      <c r="A91" s="212" t="s">
        <v>246</v>
      </c>
      <c r="B91" s="76" t="s">
        <v>232</v>
      </c>
      <c r="C91" s="79" t="s">
        <v>223</v>
      </c>
      <c r="D91" s="77" t="s">
        <v>245</v>
      </c>
      <c r="E91" s="79"/>
      <c r="F91" s="99">
        <f>F93</f>
        <v>2246541.48</v>
      </c>
    </row>
    <row r="92" spans="1:6" ht="92.4">
      <c r="A92" s="102" t="s">
        <v>246</v>
      </c>
      <c r="B92" s="51" t="s">
        <v>232</v>
      </c>
      <c r="C92" s="46" t="s">
        <v>223</v>
      </c>
      <c r="D92" s="77" t="s">
        <v>245</v>
      </c>
      <c r="E92" s="79"/>
      <c r="F92" s="71">
        <f>F93</f>
        <v>2246541.48</v>
      </c>
    </row>
    <row r="93" spans="1:6" ht="26.4">
      <c r="A93" s="39" t="s">
        <v>194</v>
      </c>
      <c r="B93" s="51" t="s">
        <v>232</v>
      </c>
      <c r="C93" s="46" t="s">
        <v>223</v>
      </c>
      <c r="D93" s="77" t="s">
        <v>245</v>
      </c>
      <c r="E93" s="46" t="s">
        <v>195</v>
      </c>
      <c r="F93" s="71">
        <f>F94</f>
        <v>2246541.48</v>
      </c>
    </row>
    <row r="94" spans="1:6" ht="26.4">
      <c r="A94" s="39" t="s">
        <v>196</v>
      </c>
      <c r="B94" s="51" t="s">
        <v>232</v>
      </c>
      <c r="C94" s="46" t="s">
        <v>223</v>
      </c>
      <c r="D94" s="77" t="s">
        <v>245</v>
      </c>
      <c r="E94" s="46" t="s">
        <v>197</v>
      </c>
      <c r="F94" s="71">
        <f>F95</f>
        <v>2246541.48</v>
      </c>
    </row>
    <row r="95" spans="1:6" ht="26.4">
      <c r="A95" s="39" t="s">
        <v>200</v>
      </c>
      <c r="B95" s="51" t="s">
        <v>232</v>
      </c>
      <c r="C95" s="46" t="s">
        <v>223</v>
      </c>
      <c r="D95" s="77" t="s">
        <v>245</v>
      </c>
      <c r="E95" s="46" t="s">
        <v>201</v>
      </c>
      <c r="F95" s="71">
        <v>2246541.48</v>
      </c>
    </row>
    <row r="96" spans="1:6" ht="52.8">
      <c r="A96" s="75" t="s">
        <v>247</v>
      </c>
      <c r="B96" s="76" t="s">
        <v>232</v>
      </c>
      <c r="C96" s="79" t="s">
        <v>223</v>
      </c>
      <c r="D96" s="77" t="s">
        <v>248</v>
      </c>
      <c r="E96" s="79"/>
      <c r="F96" s="99">
        <f>F97</f>
        <v>1580000</v>
      </c>
    </row>
    <row r="97" spans="1:6" ht="26.4">
      <c r="A97" s="39" t="s">
        <v>194</v>
      </c>
      <c r="B97" s="51" t="s">
        <v>232</v>
      </c>
      <c r="C97" s="46" t="s">
        <v>223</v>
      </c>
      <c r="D97" s="49" t="s">
        <v>248</v>
      </c>
      <c r="E97" s="46" t="s">
        <v>195</v>
      </c>
      <c r="F97" s="71">
        <f>F98</f>
        <v>1580000</v>
      </c>
    </row>
    <row r="98" spans="1:6" ht="26.4">
      <c r="A98" s="39" t="s">
        <v>196</v>
      </c>
      <c r="B98" s="51" t="s">
        <v>232</v>
      </c>
      <c r="C98" s="46" t="s">
        <v>223</v>
      </c>
      <c r="D98" s="49" t="s">
        <v>248</v>
      </c>
      <c r="E98" s="46" t="s">
        <v>197</v>
      </c>
      <c r="F98" s="71">
        <f>F99</f>
        <v>1580000</v>
      </c>
    </row>
    <row r="99" spans="1:6" ht="26.4">
      <c r="A99" s="39" t="s">
        <v>200</v>
      </c>
      <c r="B99" s="51" t="s">
        <v>232</v>
      </c>
      <c r="C99" s="46" t="s">
        <v>223</v>
      </c>
      <c r="D99" s="49" t="s">
        <v>248</v>
      </c>
      <c r="E99" s="46" t="s">
        <v>201</v>
      </c>
      <c r="F99" s="71">
        <v>1580000</v>
      </c>
    </row>
    <row r="100" spans="1:6">
      <c r="A100" s="103" t="s">
        <v>239</v>
      </c>
      <c r="B100" s="43" t="s">
        <v>240</v>
      </c>
      <c r="C100" s="43"/>
      <c r="D100" s="104"/>
      <c r="E100" s="43"/>
      <c r="F100" s="45">
        <f>F101</f>
        <v>24000</v>
      </c>
    </row>
    <row r="101" spans="1:6">
      <c r="A101" s="39" t="s">
        <v>241</v>
      </c>
      <c r="B101" s="46" t="s">
        <v>240</v>
      </c>
      <c r="C101" s="46" t="s">
        <v>161</v>
      </c>
      <c r="D101" s="101"/>
      <c r="E101" s="46"/>
      <c r="F101" s="48">
        <f>F102</f>
        <v>24000</v>
      </c>
    </row>
    <row r="102" spans="1:6" ht="40.200000000000003">
      <c r="A102" s="100" t="s">
        <v>249</v>
      </c>
      <c r="B102" s="46" t="s">
        <v>240</v>
      </c>
      <c r="C102" s="46" t="s">
        <v>161</v>
      </c>
      <c r="D102" s="101" t="s">
        <v>250</v>
      </c>
      <c r="E102" s="46"/>
      <c r="F102" s="48">
        <f>SUM(F104)</f>
        <v>24000</v>
      </c>
    </row>
    <row r="103" spans="1:6" ht="53.4">
      <c r="A103" s="100" t="s">
        <v>251</v>
      </c>
      <c r="B103" s="46" t="s">
        <v>240</v>
      </c>
      <c r="C103" s="46" t="s">
        <v>161</v>
      </c>
      <c r="D103" s="101" t="s">
        <v>242</v>
      </c>
      <c r="E103" s="46"/>
      <c r="F103" s="48">
        <f>SUM(F104)</f>
        <v>24000</v>
      </c>
    </row>
    <row r="104" spans="1:6" ht="26.4">
      <c r="A104" s="39" t="s">
        <v>194</v>
      </c>
      <c r="B104" s="46" t="s">
        <v>240</v>
      </c>
      <c r="C104" s="46" t="s">
        <v>161</v>
      </c>
      <c r="D104" s="101" t="s">
        <v>242</v>
      </c>
      <c r="E104" s="46" t="s">
        <v>195</v>
      </c>
      <c r="F104" s="48">
        <f>F105</f>
        <v>24000</v>
      </c>
    </row>
    <row r="105" spans="1:6" ht="26.4">
      <c r="A105" s="39" t="s">
        <v>196</v>
      </c>
      <c r="B105" s="46" t="s">
        <v>240</v>
      </c>
      <c r="C105" s="46" t="s">
        <v>161</v>
      </c>
      <c r="D105" s="101" t="s">
        <v>242</v>
      </c>
      <c r="E105" s="46" t="s">
        <v>197</v>
      </c>
      <c r="F105" s="48">
        <f>F106</f>
        <v>24000</v>
      </c>
    </row>
    <row r="106" spans="1:6" ht="26.4">
      <c r="A106" s="39" t="s">
        <v>200</v>
      </c>
      <c r="B106" s="46" t="s">
        <v>240</v>
      </c>
      <c r="C106" s="46" t="s">
        <v>161</v>
      </c>
      <c r="D106" s="101" t="s">
        <v>242</v>
      </c>
      <c r="E106" s="46" t="s">
        <v>201</v>
      </c>
      <c r="F106" s="48">
        <v>24000</v>
      </c>
    </row>
    <row r="107" spans="1:6">
      <c r="A107" s="42" t="s">
        <v>252</v>
      </c>
      <c r="B107" s="43" t="s">
        <v>228</v>
      </c>
      <c r="C107" s="105"/>
      <c r="D107" s="44"/>
      <c r="E107" s="105"/>
      <c r="F107" s="96">
        <f>F108</f>
        <v>84297.44</v>
      </c>
    </row>
    <row r="108" spans="1:6">
      <c r="A108" s="28" t="s">
        <v>253</v>
      </c>
      <c r="B108" s="46" t="s">
        <v>228</v>
      </c>
      <c r="C108" s="46" t="s">
        <v>161</v>
      </c>
      <c r="D108" s="47"/>
      <c r="E108" s="40"/>
      <c r="F108" s="71">
        <f>F109</f>
        <v>84297.44</v>
      </c>
    </row>
    <row r="109" spans="1:6" ht="53.4">
      <c r="A109" s="100" t="s">
        <v>254</v>
      </c>
      <c r="B109" s="46" t="s">
        <v>228</v>
      </c>
      <c r="C109" s="46" t="s">
        <v>161</v>
      </c>
      <c r="D109" s="49" t="s">
        <v>255</v>
      </c>
      <c r="E109" s="40"/>
      <c r="F109" s="71">
        <f>F110</f>
        <v>84297.44</v>
      </c>
    </row>
    <row r="110" spans="1:6">
      <c r="A110" s="100" t="s">
        <v>256</v>
      </c>
      <c r="B110" s="46" t="s">
        <v>228</v>
      </c>
      <c r="C110" s="46" t="s">
        <v>161</v>
      </c>
      <c r="D110" s="49" t="s">
        <v>255</v>
      </c>
      <c r="E110" s="46" t="s">
        <v>257</v>
      </c>
      <c r="F110" s="71">
        <f>F111</f>
        <v>84297.44</v>
      </c>
    </row>
    <row r="111" spans="1:6">
      <c r="A111" s="100" t="s">
        <v>258</v>
      </c>
      <c r="B111" s="46" t="s">
        <v>228</v>
      </c>
      <c r="C111" s="46" t="s">
        <v>161</v>
      </c>
      <c r="D111" s="49" t="s">
        <v>255</v>
      </c>
      <c r="E111" s="46" t="s">
        <v>259</v>
      </c>
      <c r="F111" s="71">
        <f>SUM(F112)</f>
        <v>84297.44</v>
      </c>
    </row>
    <row r="112" spans="1:6">
      <c r="A112" s="28" t="s">
        <v>260</v>
      </c>
      <c r="B112" s="46" t="s">
        <v>228</v>
      </c>
      <c r="C112" s="46" t="s">
        <v>161</v>
      </c>
      <c r="D112" s="49" t="s">
        <v>255</v>
      </c>
      <c r="E112" s="46" t="s">
        <v>261</v>
      </c>
      <c r="F112" s="71">
        <v>84297.44</v>
      </c>
    </row>
    <row r="113" spans="1:6">
      <c r="A113" s="92" t="s">
        <v>262</v>
      </c>
      <c r="B113" s="53" t="s">
        <v>183</v>
      </c>
      <c r="C113" s="53"/>
      <c r="D113" s="106"/>
      <c r="E113" s="53"/>
      <c r="F113" s="45">
        <f>F114</f>
        <v>0</v>
      </c>
    </row>
    <row r="114" spans="1:6">
      <c r="A114" s="50" t="s">
        <v>263</v>
      </c>
      <c r="B114" s="46" t="s">
        <v>183</v>
      </c>
      <c r="C114" s="46" t="s">
        <v>163</v>
      </c>
      <c r="D114" s="101"/>
      <c r="E114" s="46"/>
      <c r="F114" s="48">
        <f>F115</f>
        <v>0</v>
      </c>
    </row>
    <row r="115" spans="1:6" ht="42.6" customHeight="1">
      <c r="A115" s="100" t="s">
        <v>264</v>
      </c>
      <c r="B115" s="46" t="s">
        <v>183</v>
      </c>
      <c r="C115" s="46" t="s">
        <v>163</v>
      </c>
      <c r="D115" s="101" t="s">
        <v>265</v>
      </c>
      <c r="E115" s="46"/>
      <c r="F115" s="48">
        <f>SUM(F116)</f>
        <v>0</v>
      </c>
    </row>
    <row r="116" spans="1:6" ht="53.4">
      <c r="A116" s="100" t="s">
        <v>266</v>
      </c>
      <c r="B116" s="46" t="s">
        <v>183</v>
      </c>
      <c r="C116" s="46" t="s">
        <v>163</v>
      </c>
      <c r="D116" s="101" t="s">
        <v>267</v>
      </c>
      <c r="E116" s="46"/>
      <c r="F116" s="48">
        <f>SUM(F117)</f>
        <v>0</v>
      </c>
    </row>
    <row r="117" spans="1:6" ht="26.4">
      <c r="A117" s="39" t="s">
        <v>194</v>
      </c>
      <c r="B117" s="46" t="s">
        <v>183</v>
      </c>
      <c r="C117" s="46" t="s">
        <v>163</v>
      </c>
      <c r="D117" s="101" t="s">
        <v>267</v>
      </c>
      <c r="E117" s="46" t="s">
        <v>195</v>
      </c>
      <c r="F117" s="48">
        <f>F118</f>
        <v>0</v>
      </c>
    </row>
    <row r="118" spans="1:6" ht="26.4">
      <c r="A118" s="39" t="s">
        <v>196</v>
      </c>
      <c r="B118" s="46" t="s">
        <v>183</v>
      </c>
      <c r="C118" s="46" t="s">
        <v>163</v>
      </c>
      <c r="D118" s="101" t="s">
        <v>267</v>
      </c>
      <c r="E118" s="46" t="s">
        <v>197</v>
      </c>
      <c r="F118" s="48">
        <f>F119</f>
        <v>0</v>
      </c>
    </row>
    <row r="119" spans="1:6" ht="26.4">
      <c r="A119" s="39" t="s">
        <v>200</v>
      </c>
      <c r="B119" s="46" t="s">
        <v>183</v>
      </c>
      <c r="C119" s="46" t="s">
        <v>163</v>
      </c>
      <c r="D119" s="101" t="s">
        <v>267</v>
      </c>
      <c r="E119" s="46" t="s">
        <v>201</v>
      </c>
      <c r="F119" s="48">
        <v>0</v>
      </c>
    </row>
  </sheetData>
  <mergeCells count="4">
    <mergeCell ref="D1:F1"/>
    <mergeCell ref="D2:F2"/>
    <mergeCell ref="A4:F4"/>
    <mergeCell ref="A6:F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G76"/>
  <sheetViews>
    <sheetView zoomScale="90" zoomScaleNormal="90" workbookViewId="0">
      <selection activeCell="G10" sqref="G10"/>
    </sheetView>
  </sheetViews>
  <sheetFormatPr defaultRowHeight="14.4"/>
  <cols>
    <col min="1" max="1" width="49" customWidth="1"/>
    <col min="2" max="2" width="11.77734375" customWidth="1"/>
    <col min="3" max="3" width="11.33203125" customWidth="1"/>
    <col min="4" max="4" width="12.88671875" customWidth="1"/>
    <col min="6" max="6" width="13" customWidth="1"/>
    <col min="7" max="7" width="13.33203125" customWidth="1"/>
  </cols>
  <sheetData>
    <row r="1" spans="1:7">
      <c r="D1" s="269" t="s">
        <v>343</v>
      </c>
      <c r="E1" s="269"/>
      <c r="F1" s="269"/>
    </row>
    <row r="2" spans="1:7" ht="81.599999999999994" customHeight="1">
      <c r="A2" s="32"/>
      <c r="B2" s="33"/>
      <c r="C2" s="33"/>
      <c r="D2" s="260" t="s">
        <v>268</v>
      </c>
      <c r="E2" s="260"/>
      <c r="F2" s="260"/>
      <c r="G2" s="260"/>
    </row>
    <row r="3" spans="1:7" ht="36.6" customHeight="1">
      <c r="A3" s="32"/>
      <c r="B3" s="33"/>
      <c r="C3" s="33"/>
      <c r="D3" s="34"/>
      <c r="E3" s="34"/>
      <c r="F3" s="34"/>
      <c r="G3" s="34"/>
    </row>
    <row r="4" spans="1:7" ht="36.6" customHeight="1">
      <c r="A4" s="267" t="s">
        <v>269</v>
      </c>
      <c r="B4" s="267"/>
      <c r="C4" s="267"/>
      <c r="D4" s="267"/>
      <c r="E4" s="267"/>
      <c r="F4" s="267"/>
      <c r="G4" s="267"/>
    </row>
    <row r="5" spans="1:7" ht="33" customHeight="1">
      <c r="A5" s="267" t="s">
        <v>270</v>
      </c>
      <c r="B5" s="267"/>
      <c r="C5" s="267"/>
      <c r="D5" s="267"/>
      <c r="E5" s="267"/>
      <c r="F5" s="267"/>
      <c r="G5" s="267"/>
    </row>
    <row r="6" spans="1:7" ht="15.6">
      <c r="A6" s="268"/>
      <c r="B6" s="268"/>
      <c r="C6" s="268"/>
      <c r="D6" s="268"/>
      <c r="E6" s="268"/>
      <c r="F6" s="268"/>
      <c r="G6" s="268"/>
    </row>
    <row r="7" spans="1:7" ht="39.6">
      <c r="A7" s="22" t="s">
        <v>4</v>
      </c>
      <c r="B7" s="37" t="s">
        <v>154</v>
      </c>
      <c r="C7" s="37" t="s">
        <v>155</v>
      </c>
      <c r="D7" s="22" t="s">
        <v>156</v>
      </c>
      <c r="E7" s="37" t="s">
        <v>157</v>
      </c>
      <c r="F7" s="37" t="s">
        <v>88</v>
      </c>
      <c r="G7" s="22" t="s">
        <v>89</v>
      </c>
    </row>
    <row r="8" spans="1:7">
      <c r="A8" s="39" t="s">
        <v>159</v>
      </c>
      <c r="B8" s="40"/>
      <c r="C8" s="40"/>
      <c r="D8" s="28"/>
      <c r="E8" s="40"/>
      <c r="F8" s="41">
        <f>SUM(F9+F37+F53+F60+F66+F72+F47)</f>
        <v>4321450.0000000009</v>
      </c>
      <c r="G8" s="41">
        <f>SUM(G9+G37+G53+G60+G66+G72+G47)</f>
        <v>3124204.9999999995</v>
      </c>
    </row>
    <row r="9" spans="1:7">
      <c r="A9" s="42" t="s">
        <v>160</v>
      </c>
      <c r="B9" s="43" t="s">
        <v>161</v>
      </c>
      <c r="C9" s="43"/>
      <c r="D9" s="44"/>
      <c r="E9" s="43"/>
      <c r="F9" s="45">
        <f>F10+F17+F21</f>
        <v>3169002.72</v>
      </c>
      <c r="G9" s="45">
        <f>SUM(G10+G17+G21)</f>
        <v>2381957.7199999997</v>
      </c>
    </row>
    <row r="10" spans="1:7" ht="52.8">
      <c r="A10" s="28" t="s">
        <v>162</v>
      </c>
      <c r="B10" s="46" t="s">
        <v>161</v>
      </c>
      <c r="C10" s="46" t="s">
        <v>163</v>
      </c>
      <c r="D10" s="47"/>
      <c r="E10" s="46"/>
      <c r="F10" s="48">
        <f>F12</f>
        <v>565792.68999999994</v>
      </c>
      <c r="G10" s="48">
        <f>G12</f>
        <v>565792.68999999994</v>
      </c>
    </row>
    <row r="11" spans="1:7" ht="66">
      <c r="A11" s="28" t="s">
        <v>164</v>
      </c>
      <c r="B11" s="46" t="s">
        <v>161</v>
      </c>
      <c r="C11" s="46" t="s">
        <v>163</v>
      </c>
      <c r="D11" s="49" t="s">
        <v>165</v>
      </c>
      <c r="E11" s="46"/>
      <c r="F11" s="48">
        <f t="shared" ref="F11:G13" si="0">F12</f>
        <v>565792.68999999994</v>
      </c>
      <c r="G11" s="48">
        <f t="shared" si="0"/>
        <v>565792.68999999994</v>
      </c>
    </row>
    <row r="12" spans="1:7" ht="105.6">
      <c r="A12" s="50" t="s">
        <v>166</v>
      </c>
      <c r="B12" s="46" t="s">
        <v>161</v>
      </c>
      <c r="C12" s="46" t="s">
        <v>163</v>
      </c>
      <c r="D12" s="49" t="s">
        <v>167</v>
      </c>
      <c r="E12" s="46"/>
      <c r="F12" s="48">
        <f t="shared" si="0"/>
        <v>565792.68999999994</v>
      </c>
      <c r="G12" s="48">
        <f t="shared" si="0"/>
        <v>565792.68999999994</v>
      </c>
    </row>
    <row r="13" spans="1:7" ht="52.8">
      <c r="A13" s="39" t="s">
        <v>168</v>
      </c>
      <c r="B13" s="51" t="s">
        <v>161</v>
      </c>
      <c r="C13" s="51" t="s">
        <v>163</v>
      </c>
      <c r="D13" s="49" t="s">
        <v>167</v>
      </c>
      <c r="E13" s="51" t="s">
        <v>169</v>
      </c>
      <c r="F13" s="48">
        <f t="shared" si="0"/>
        <v>565792.68999999994</v>
      </c>
      <c r="G13" s="48">
        <f t="shared" si="0"/>
        <v>565792.68999999994</v>
      </c>
    </row>
    <row r="14" spans="1:7" ht="26.4">
      <c r="A14" s="39" t="s">
        <v>170</v>
      </c>
      <c r="B14" s="51" t="s">
        <v>161</v>
      </c>
      <c r="C14" s="51" t="s">
        <v>163</v>
      </c>
      <c r="D14" s="49" t="s">
        <v>167</v>
      </c>
      <c r="E14" s="51" t="s">
        <v>171</v>
      </c>
      <c r="F14" s="48">
        <f>F15+F16</f>
        <v>565792.68999999994</v>
      </c>
      <c r="G14" s="48">
        <f>G15+G16</f>
        <v>565792.68999999994</v>
      </c>
    </row>
    <row r="15" spans="1:7" ht="26.4">
      <c r="A15" s="28" t="s">
        <v>172</v>
      </c>
      <c r="B15" s="51" t="s">
        <v>161</v>
      </c>
      <c r="C15" s="51" t="s">
        <v>163</v>
      </c>
      <c r="D15" s="49" t="s">
        <v>167</v>
      </c>
      <c r="E15" s="51" t="s">
        <v>173</v>
      </c>
      <c r="F15" s="48">
        <v>434556.6</v>
      </c>
      <c r="G15" s="48">
        <v>434556.6</v>
      </c>
    </row>
    <row r="16" spans="1:7" ht="39.6">
      <c r="A16" s="39" t="s">
        <v>174</v>
      </c>
      <c r="B16" s="51" t="s">
        <v>161</v>
      </c>
      <c r="C16" s="51" t="s">
        <v>163</v>
      </c>
      <c r="D16" s="49" t="s">
        <v>167</v>
      </c>
      <c r="E16" s="51" t="s">
        <v>175</v>
      </c>
      <c r="F16" s="48">
        <v>131236.09</v>
      </c>
      <c r="G16" s="48">
        <v>131236.09</v>
      </c>
    </row>
    <row r="17" spans="1:7">
      <c r="A17" s="63" t="s">
        <v>182</v>
      </c>
      <c r="B17" s="64" t="s">
        <v>161</v>
      </c>
      <c r="C17" s="53" t="s">
        <v>183</v>
      </c>
      <c r="D17" s="65"/>
      <c r="E17" s="66"/>
      <c r="F17" s="67">
        <v>5000</v>
      </c>
      <c r="G17" s="67">
        <v>5000</v>
      </c>
    </row>
    <row r="18" spans="1:7" ht="66">
      <c r="A18" s="28" t="s">
        <v>184</v>
      </c>
      <c r="B18" s="51" t="s">
        <v>161</v>
      </c>
      <c r="C18" s="46" t="s">
        <v>183</v>
      </c>
      <c r="D18" s="68" t="s">
        <v>185</v>
      </c>
      <c r="E18" s="69"/>
      <c r="F18" s="70">
        <v>5000</v>
      </c>
      <c r="G18" s="70">
        <v>5000</v>
      </c>
    </row>
    <row r="19" spans="1:7" ht="66">
      <c r="A19" s="39" t="s">
        <v>186</v>
      </c>
      <c r="B19" s="51" t="s">
        <v>161</v>
      </c>
      <c r="C19" s="46" t="s">
        <v>183</v>
      </c>
      <c r="D19" s="49" t="s">
        <v>185</v>
      </c>
      <c r="E19" s="46"/>
      <c r="F19" s="71">
        <f>F20</f>
        <v>5000</v>
      </c>
      <c r="G19" s="71">
        <f>G20</f>
        <v>5000</v>
      </c>
    </row>
    <row r="20" spans="1:7">
      <c r="A20" s="39" t="s">
        <v>187</v>
      </c>
      <c r="B20" s="51" t="s">
        <v>161</v>
      </c>
      <c r="C20" s="46" t="s">
        <v>183</v>
      </c>
      <c r="D20" s="49" t="s">
        <v>185</v>
      </c>
      <c r="E20" s="46" t="s">
        <v>188</v>
      </c>
      <c r="F20" s="72">
        <v>5000</v>
      </c>
      <c r="G20" s="71">
        <v>5000</v>
      </c>
    </row>
    <row r="21" spans="1:7">
      <c r="A21" s="52" t="s">
        <v>189</v>
      </c>
      <c r="B21" s="64" t="s">
        <v>161</v>
      </c>
      <c r="C21" s="53" t="s">
        <v>190</v>
      </c>
      <c r="D21" s="64"/>
      <c r="E21" s="73"/>
      <c r="F21" s="74">
        <f>F22</f>
        <v>2598210.0300000003</v>
      </c>
      <c r="G21" s="239">
        <f>G22</f>
        <v>1811165.03</v>
      </c>
    </row>
    <row r="22" spans="1:7" ht="79.2">
      <c r="A22" s="28" t="s">
        <v>271</v>
      </c>
      <c r="B22" s="51" t="s">
        <v>161</v>
      </c>
      <c r="C22" s="46" t="s">
        <v>190</v>
      </c>
      <c r="D22" s="49" t="s">
        <v>165</v>
      </c>
      <c r="E22" s="69"/>
      <c r="F22" s="70">
        <f>SUM(F23)</f>
        <v>2598210.0300000003</v>
      </c>
      <c r="G22" s="48">
        <f>SUM(G23)</f>
        <v>1811165.03</v>
      </c>
    </row>
    <row r="23" spans="1:7" ht="118.8">
      <c r="A23" s="50" t="s">
        <v>272</v>
      </c>
      <c r="B23" s="51" t="s">
        <v>161</v>
      </c>
      <c r="C23" s="46" t="s">
        <v>190</v>
      </c>
      <c r="D23" s="49" t="s">
        <v>193</v>
      </c>
      <c r="E23" s="69"/>
      <c r="F23" s="70">
        <f>SUM(F24+F28+F33)</f>
        <v>2598210.0300000003</v>
      </c>
      <c r="G23" s="48">
        <f>SUM(G24+G28+G33)</f>
        <v>1811165.03</v>
      </c>
    </row>
    <row r="24" spans="1:7" ht="52.8">
      <c r="A24" s="39" t="s">
        <v>168</v>
      </c>
      <c r="B24" s="51" t="s">
        <v>161</v>
      </c>
      <c r="C24" s="51" t="s">
        <v>190</v>
      </c>
      <c r="D24" s="49" t="s">
        <v>193</v>
      </c>
      <c r="E24" s="46" t="s">
        <v>169</v>
      </c>
      <c r="F24" s="80">
        <f>SUM(F25)</f>
        <v>1182523.57</v>
      </c>
      <c r="G24" s="204">
        <f>SUM(G25)</f>
        <v>1182523.57</v>
      </c>
    </row>
    <row r="25" spans="1:7" ht="26.4">
      <c r="A25" s="39" t="s">
        <v>170</v>
      </c>
      <c r="B25" s="51" t="s">
        <v>161</v>
      </c>
      <c r="C25" s="51">
        <v>13</v>
      </c>
      <c r="D25" s="49" t="s">
        <v>193</v>
      </c>
      <c r="E25" s="51" t="s">
        <v>171</v>
      </c>
      <c r="F25" s="70">
        <f>SUM(F26:F27)</f>
        <v>1182523.57</v>
      </c>
      <c r="G25" s="48">
        <f>SUM(G26:G27)</f>
        <v>1182523.57</v>
      </c>
    </row>
    <row r="26" spans="1:7" ht="26.4">
      <c r="A26" s="28" t="s">
        <v>172</v>
      </c>
      <c r="B26" s="51" t="s">
        <v>161</v>
      </c>
      <c r="C26" s="51">
        <v>13</v>
      </c>
      <c r="D26" s="49" t="s">
        <v>193</v>
      </c>
      <c r="E26" s="51" t="s">
        <v>173</v>
      </c>
      <c r="F26" s="70">
        <v>908236</v>
      </c>
      <c r="G26" s="48">
        <v>908236</v>
      </c>
    </row>
    <row r="27" spans="1:7" ht="39.6">
      <c r="A27" s="39" t="s">
        <v>174</v>
      </c>
      <c r="B27" s="51" t="s">
        <v>161</v>
      </c>
      <c r="C27" s="51">
        <v>13</v>
      </c>
      <c r="D27" s="49" t="s">
        <v>193</v>
      </c>
      <c r="E27" s="51" t="s">
        <v>175</v>
      </c>
      <c r="F27" s="70">
        <v>274287.57</v>
      </c>
      <c r="G27" s="48">
        <v>274287.57</v>
      </c>
    </row>
    <row r="28" spans="1:7" ht="26.4">
      <c r="A28" s="39" t="s">
        <v>194</v>
      </c>
      <c r="B28" s="51" t="s">
        <v>161</v>
      </c>
      <c r="C28" s="51">
        <v>13</v>
      </c>
      <c r="D28" s="49" t="s">
        <v>193</v>
      </c>
      <c r="E28" s="51" t="s">
        <v>195</v>
      </c>
      <c r="F28" s="48">
        <f>F29</f>
        <v>1375686.46</v>
      </c>
      <c r="G28" s="48">
        <f>G29</f>
        <v>603641.46</v>
      </c>
    </row>
    <row r="29" spans="1:7" ht="26.4">
      <c r="A29" s="39" t="s">
        <v>196</v>
      </c>
      <c r="B29" s="51" t="s">
        <v>161</v>
      </c>
      <c r="C29" s="51">
        <v>13</v>
      </c>
      <c r="D29" s="49" t="s">
        <v>193</v>
      </c>
      <c r="E29" s="51" t="s">
        <v>197</v>
      </c>
      <c r="F29" s="48">
        <f>SUM(F30:F32)</f>
        <v>1375686.46</v>
      </c>
      <c r="G29" s="48">
        <f>SUM(G30:G32)</f>
        <v>603641.46</v>
      </c>
    </row>
    <row r="30" spans="1:7" ht="26.4">
      <c r="A30" s="28" t="s">
        <v>198</v>
      </c>
      <c r="B30" s="51" t="s">
        <v>161</v>
      </c>
      <c r="C30" s="51">
        <v>13</v>
      </c>
      <c r="D30" s="49" t="s">
        <v>193</v>
      </c>
      <c r="E30" s="51" t="s">
        <v>199</v>
      </c>
      <c r="F30" s="48">
        <v>50000</v>
      </c>
      <c r="G30" s="48">
        <v>80000</v>
      </c>
    </row>
    <row r="31" spans="1:7" ht="26.4">
      <c r="A31" s="39" t="s">
        <v>200</v>
      </c>
      <c r="B31" s="51" t="s">
        <v>161</v>
      </c>
      <c r="C31" s="51">
        <v>13</v>
      </c>
      <c r="D31" s="49" t="s">
        <v>193</v>
      </c>
      <c r="E31" s="51" t="s">
        <v>201</v>
      </c>
      <c r="F31" s="48">
        <v>1305686.46</v>
      </c>
      <c r="G31" s="48">
        <f>475141.46+30000-1500</f>
        <v>503641.46</v>
      </c>
    </row>
    <row r="32" spans="1:7">
      <c r="A32" s="39" t="s">
        <v>202</v>
      </c>
      <c r="B32" s="51" t="s">
        <v>161</v>
      </c>
      <c r="C32" s="51" t="s">
        <v>190</v>
      </c>
      <c r="D32" s="49" t="s">
        <v>193</v>
      </c>
      <c r="E32" s="51" t="s">
        <v>203</v>
      </c>
      <c r="F32" s="81">
        <v>20000</v>
      </c>
      <c r="G32" s="48">
        <v>20000</v>
      </c>
    </row>
    <row r="33" spans="1:7">
      <c r="A33" s="39" t="s">
        <v>204</v>
      </c>
      <c r="B33" s="51" t="s">
        <v>161</v>
      </c>
      <c r="C33" s="51">
        <v>13</v>
      </c>
      <c r="D33" s="49" t="s">
        <v>193</v>
      </c>
      <c r="E33" s="51" t="s">
        <v>205</v>
      </c>
      <c r="F33" s="48">
        <f>SUM(F34:F36)</f>
        <v>40000</v>
      </c>
      <c r="G33" s="48">
        <f>SUM(G34:G36)</f>
        <v>25000</v>
      </c>
    </row>
    <row r="34" spans="1:7">
      <c r="A34" s="39" t="s">
        <v>206</v>
      </c>
      <c r="B34" s="51" t="s">
        <v>161</v>
      </c>
      <c r="C34" s="51">
        <v>13</v>
      </c>
      <c r="D34" s="49" t="s">
        <v>193</v>
      </c>
      <c r="E34" s="51" t="s">
        <v>207</v>
      </c>
      <c r="F34" s="48">
        <v>10000</v>
      </c>
      <c r="G34" s="48">
        <v>10000</v>
      </c>
    </row>
    <row r="35" spans="1:7">
      <c r="A35" s="39" t="s">
        <v>208</v>
      </c>
      <c r="B35" s="51" t="s">
        <v>161</v>
      </c>
      <c r="C35" s="51">
        <v>13</v>
      </c>
      <c r="D35" s="49" t="s">
        <v>193</v>
      </c>
      <c r="E35" s="51" t="s">
        <v>209</v>
      </c>
      <c r="F35" s="48">
        <v>10000</v>
      </c>
      <c r="G35" s="48">
        <v>10000</v>
      </c>
    </row>
    <row r="36" spans="1:7">
      <c r="A36" s="39" t="s">
        <v>210</v>
      </c>
      <c r="B36" s="51" t="s">
        <v>161</v>
      </c>
      <c r="C36" s="51">
        <v>13</v>
      </c>
      <c r="D36" s="49" t="s">
        <v>193</v>
      </c>
      <c r="E36" s="51" t="s">
        <v>211</v>
      </c>
      <c r="F36" s="48">
        <v>20000</v>
      </c>
      <c r="G36" s="48">
        <v>5000</v>
      </c>
    </row>
    <row r="37" spans="1:7">
      <c r="A37" s="42" t="s">
        <v>221</v>
      </c>
      <c r="B37" s="43" t="s">
        <v>163</v>
      </c>
      <c r="C37" s="43"/>
      <c r="D37" s="44"/>
      <c r="E37" s="43"/>
      <c r="F37" s="45">
        <f>F38</f>
        <v>376600</v>
      </c>
      <c r="G37" s="45">
        <f>G38</f>
        <v>411100</v>
      </c>
    </row>
    <row r="38" spans="1:7">
      <c r="A38" s="28" t="s">
        <v>222</v>
      </c>
      <c r="B38" s="46" t="s">
        <v>163</v>
      </c>
      <c r="C38" s="46" t="s">
        <v>223</v>
      </c>
      <c r="D38" s="47"/>
      <c r="E38" s="46"/>
      <c r="F38" s="48">
        <f>F39</f>
        <v>376600</v>
      </c>
      <c r="G38" s="48">
        <f>G39</f>
        <v>411100</v>
      </c>
    </row>
    <row r="39" spans="1:7" ht="66">
      <c r="A39" s="28" t="s">
        <v>273</v>
      </c>
      <c r="B39" s="46" t="s">
        <v>163</v>
      </c>
      <c r="C39" s="46" t="s">
        <v>223</v>
      </c>
      <c r="D39" s="88" t="s">
        <v>225</v>
      </c>
      <c r="E39" s="46"/>
      <c r="F39" s="48">
        <f>F40+F44</f>
        <v>376600</v>
      </c>
      <c r="G39" s="48">
        <f>G40+G44</f>
        <v>411100</v>
      </c>
    </row>
    <row r="40" spans="1:7" ht="52.8">
      <c r="A40" s="39" t="s">
        <v>168</v>
      </c>
      <c r="B40" s="51" t="s">
        <v>163</v>
      </c>
      <c r="C40" s="51" t="s">
        <v>223</v>
      </c>
      <c r="D40" s="88" t="s">
        <v>225</v>
      </c>
      <c r="E40" s="46" t="s">
        <v>169</v>
      </c>
      <c r="F40" s="48">
        <f>F41</f>
        <v>350602.57</v>
      </c>
      <c r="G40" s="48">
        <f>G41</f>
        <v>350602.57</v>
      </c>
    </row>
    <row r="41" spans="1:7" ht="26.4">
      <c r="A41" s="39" t="s">
        <v>170</v>
      </c>
      <c r="B41" s="51" t="s">
        <v>163</v>
      </c>
      <c r="C41" s="51" t="s">
        <v>223</v>
      </c>
      <c r="D41" s="88" t="s">
        <v>225</v>
      </c>
      <c r="E41" s="51" t="s">
        <v>171</v>
      </c>
      <c r="F41" s="48">
        <f>F42+F43</f>
        <v>350602.57</v>
      </c>
      <c r="G41" s="48">
        <f>G42+G43</f>
        <v>350602.57</v>
      </c>
    </row>
    <row r="42" spans="1:7" ht="26.4">
      <c r="A42" s="28" t="s">
        <v>172</v>
      </c>
      <c r="B42" s="51" t="s">
        <v>163</v>
      </c>
      <c r="C42" s="51" t="s">
        <v>223</v>
      </c>
      <c r="D42" s="88" t="s">
        <v>225</v>
      </c>
      <c r="E42" s="51" t="s">
        <v>173</v>
      </c>
      <c r="F42" s="48">
        <v>269280</v>
      </c>
      <c r="G42" s="48">
        <v>269280</v>
      </c>
    </row>
    <row r="43" spans="1:7" ht="39.6">
      <c r="A43" s="39" t="s">
        <v>174</v>
      </c>
      <c r="B43" s="51" t="s">
        <v>163</v>
      </c>
      <c r="C43" s="51" t="s">
        <v>223</v>
      </c>
      <c r="D43" s="88" t="s">
        <v>225</v>
      </c>
      <c r="E43" s="51" t="s">
        <v>175</v>
      </c>
      <c r="F43" s="48">
        <v>81322.570000000007</v>
      </c>
      <c r="G43" s="48">
        <v>81322.570000000007</v>
      </c>
    </row>
    <row r="44" spans="1:7" ht="26.4">
      <c r="A44" s="39" t="s">
        <v>194</v>
      </c>
      <c r="B44" s="51" t="s">
        <v>163</v>
      </c>
      <c r="C44" s="51" t="s">
        <v>223</v>
      </c>
      <c r="D44" s="88" t="s">
        <v>225</v>
      </c>
      <c r="E44" s="46" t="s">
        <v>195</v>
      </c>
      <c r="F44" s="48">
        <f>F46</f>
        <v>25997.43</v>
      </c>
      <c r="G44" s="48">
        <f>G46</f>
        <v>60497.43</v>
      </c>
    </row>
    <row r="45" spans="1:7" ht="26.4">
      <c r="A45" s="39" t="s">
        <v>196</v>
      </c>
      <c r="B45" s="51" t="s">
        <v>163</v>
      </c>
      <c r="C45" s="51" t="s">
        <v>223</v>
      </c>
      <c r="D45" s="88" t="s">
        <v>225</v>
      </c>
      <c r="E45" s="46" t="s">
        <v>197</v>
      </c>
      <c r="F45" s="48">
        <f>F46</f>
        <v>25997.43</v>
      </c>
      <c r="G45" s="48">
        <f>G46</f>
        <v>60497.43</v>
      </c>
    </row>
    <row r="46" spans="1:7" ht="26.4">
      <c r="A46" s="39" t="s">
        <v>200</v>
      </c>
      <c r="B46" s="51" t="s">
        <v>163</v>
      </c>
      <c r="C46" s="51" t="s">
        <v>223</v>
      </c>
      <c r="D46" s="88" t="s">
        <v>225</v>
      </c>
      <c r="E46" s="46" t="s">
        <v>201</v>
      </c>
      <c r="F46" s="71">
        <v>25997.43</v>
      </c>
      <c r="G46" s="71">
        <v>60497.43</v>
      </c>
    </row>
    <row r="47" spans="1:7" ht="27">
      <c r="A47" s="107" t="s">
        <v>226</v>
      </c>
      <c r="B47" s="43" t="s">
        <v>223</v>
      </c>
      <c r="C47" s="53"/>
      <c r="D47" s="91"/>
      <c r="E47" s="64"/>
      <c r="F47" s="45">
        <f>F48</f>
        <v>50000</v>
      </c>
      <c r="G47" s="45">
        <f>G48</f>
        <v>30000</v>
      </c>
    </row>
    <row r="48" spans="1:7" ht="39.6">
      <c r="A48" s="39" t="s">
        <v>227</v>
      </c>
      <c r="B48" s="46" t="s">
        <v>223</v>
      </c>
      <c r="C48" s="46" t="s">
        <v>228</v>
      </c>
      <c r="D48" s="82"/>
      <c r="E48" s="51"/>
      <c r="F48" s="48">
        <f>F49</f>
        <v>50000</v>
      </c>
      <c r="G48" s="48">
        <f>G49</f>
        <v>30000</v>
      </c>
    </row>
    <row r="49" spans="1:7" ht="52.8">
      <c r="A49" s="39" t="s">
        <v>274</v>
      </c>
      <c r="B49" s="46" t="s">
        <v>223</v>
      </c>
      <c r="C49" s="46" t="s">
        <v>228</v>
      </c>
      <c r="D49" s="82" t="s">
        <v>230</v>
      </c>
      <c r="E49" s="51"/>
      <c r="F49" s="48">
        <f t="shared" ref="F49:G51" si="1">SUM(F50)</f>
        <v>50000</v>
      </c>
      <c r="G49" s="48">
        <f t="shared" si="1"/>
        <v>30000</v>
      </c>
    </row>
    <row r="50" spans="1:7" ht="26.4">
      <c r="A50" s="39" t="s">
        <v>194</v>
      </c>
      <c r="B50" s="46" t="s">
        <v>223</v>
      </c>
      <c r="C50" s="46" t="s">
        <v>228</v>
      </c>
      <c r="D50" s="82" t="s">
        <v>230</v>
      </c>
      <c r="E50" s="51" t="s">
        <v>195</v>
      </c>
      <c r="F50" s="48">
        <f t="shared" si="1"/>
        <v>50000</v>
      </c>
      <c r="G50" s="48">
        <f t="shared" si="1"/>
        <v>30000</v>
      </c>
    </row>
    <row r="51" spans="1:7" ht="26.4">
      <c r="A51" s="39" t="s">
        <v>196</v>
      </c>
      <c r="B51" s="46" t="s">
        <v>223</v>
      </c>
      <c r="C51" s="46" t="s">
        <v>228</v>
      </c>
      <c r="D51" s="82" t="s">
        <v>230</v>
      </c>
      <c r="E51" s="51" t="s">
        <v>197</v>
      </c>
      <c r="F51" s="48">
        <f t="shared" si="1"/>
        <v>50000</v>
      </c>
      <c r="G51" s="48">
        <f t="shared" si="1"/>
        <v>30000</v>
      </c>
    </row>
    <row r="52" spans="1:7" ht="26.4">
      <c r="A52" s="39" t="s">
        <v>200</v>
      </c>
      <c r="B52" s="46" t="s">
        <v>223</v>
      </c>
      <c r="C52" s="46" t="s">
        <v>228</v>
      </c>
      <c r="D52" s="82" t="s">
        <v>230</v>
      </c>
      <c r="E52" s="51" t="s">
        <v>201</v>
      </c>
      <c r="F52" s="48">
        <v>50000</v>
      </c>
      <c r="G52" s="48">
        <v>30000</v>
      </c>
    </row>
    <row r="53" spans="1:7">
      <c r="A53" s="92" t="s">
        <v>231</v>
      </c>
      <c r="B53" s="93" t="s">
        <v>232</v>
      </c>
      <c r="C53" s="93" t="s">
        <v>233</v>
      </c>
      <c r="D53" s="94"/>
      <c r="E53" s="95"/>
      <c r="F53" s="96">
        <f>F54</f>
        <v>650000</v>
      </c>
      <c r="G53" s="96">
        <f>G54</f>
        <v>230300</v>
      </c>
    </row>
    <row r="54" spans="1:7">
      <c r="A54" s="28" t="s">
        <v>234</v>
      </c>
      <c r="B54" s="51" t="s">
        <v>232</v>
      </c>
      <c r="C54" s="46" t="s">
        <v>223</v>
      </c>
      <c r="D54" s="49"/>
      <c r="E54" s="46"/>
      <c r="F54" s="71">
        <f>F55</f>
        <v>650000</v>
      </c>
      <c r="G54" s="71">
        <f>SUM(G55)</f>
        <v>230300</v>
      </c>
    </row>
    <row r="55" spans="1:7" ht="52.8">
      <c r="A55" s="98" t="s">
        <v>275</v>
      </c>
      <c r="B55" s="76" t="s">
        <v>232</v>
      </c>
      <c r="C55" s="79" t="s">
        <v>223</v>
      </c>
      <c r="D55" s="77" t="s">
        <v>236</v>
      </c>
      <c r="E55" s="108"/>
      <c r="F55" s="99">
        <f>SUM(F56)</f>
        <v>650000</v>
      </c>
      <c r="G55" s="99">
        <f>SUM(G56)</f>
        <v>230300</v>
      </c>
    </row>
    <row r="56" spans="1:7" ht="66">
      <c r="A56" s="97" t="s">
        <v>276</v>
      </c>
      <c r="B56" s="51" t="s">
        <v>232</v>
      </c>
      <c r="C56" s="46" t="s">
        <v>223</v>
      </c>
      <c r="D56" s="49" t="s">
        <v>238</v>
      </c>
      <c r="E56" s="40"/>
      <c r="F56" s="71">
        <f>F57</f>
        <v>650000</v>
      </c>
      <c r="G56" s="71">
        <f>G57</f>
        <v>230300</v>
      </c>
    </row>
    <row r="57" spans="1:7" ht="26.4">
      <c r="A57" s="39" t="s">
        <v>194</v>
      </c>
      <c r="B57" s="51" t="s">
        <v>232</v>
      </c>
      <c r="C57" s="46" t="s">
        <v>223</v>
      </c>
      <c r="D57" s="49" t="s">
        <v>238</v>
      </c>
      <c r="E57" s="46" t="s">
        <v>195</v>
      </c>
      <c r="F57" s="71">
        <f>F59</f>
        <v>650000</v>
      </c>
      <c r="G57" s="71">
        <f>G59</f>
        <v>230300</v>
      </c>
    </row>
    <row r="58" spans="1:7" ht="26.4">
      <c r="A58" s="39" t="s">
        <v>196</v>
      </c>
      <c r="B58" s="51" t="s">
        <v>232</v>
      </c>
      <c r="C58" s="46" t="s">
        <v>223</v>
      </c>
      <c r="D58" s="49" t="s">
        <v>238</v>
      </c>
      <c r="E58" s="46" t="s">
        <v>197</v>
      </c>
      <c r="F58" s="71">
        <f>F59</f>
        <v>650000</v>
      </c>
      <c r="G58" s="71">
        <f>G59</f>
        <v>230300</v>
      </c>
    </row>
    <row r="59" spans="1:7" ht="26.4">
      <c r="A59" s="39" t="s">
        <v>200</v>
      </c>
      <c r="B59" s="51" t="s">
        <v>232</v>
      </c>
      <c r="C59" s="46" t="s">
        <v>223</v>
      </c>
      <c r="D59" s="49" t="s">
        <v>238</v>
      </c>
      <c r="E59" s="46" t="s">
        <v>201</v>
      </c>
      <c r="F59" s="71">
        <v>650000</v>
      </c>
      <c r="G59" s="109">
        <v>230300</v>
      </c>
    </row>
    <row r="60" spans="1:7">
      <c r="A60" s="103" t="s">
        <v>239</v>
      </c>
      <c r="B60" s="43" t="s">
        <v>240</v>
      </c>
      <c r="C60" s="43"/>
      <c r="D60" s="104"/>
      <c r="E60" s="43"/>
      <c r="F60" s="45">
        <f>F61</f>
        <v>20000</v>
      </c>
      <c r="G60" s="45">
        <f>G61</f>
        <v>15000</v>
      </c>
    </row>
    <row r="61" spans="1:7">
      <c r="A61" s="110" t="s">
        <v>241</v>
      </c>
      <c r="B61" s="111" t="s">
        <v>240</v>
      </c>
      <c r="C61" s="111" t="s">
        <v>161</v>
      </c>
      <c r="D61" s="112"/>
      <c r="E61" s="111"/>
      <c r="F61" s="113">
        <f>F62</f>
        <v>20000</v>
      </c>
      <c r="G61" s="114">
        <f>G62</f>
        <v>15000</v>
      </c>
    </row>
    <row r="62" spans="1:7" ht="53.4">
      <c r="A62" s="100" t="s">
        <v>277</v>
      </c>
      <c r="B62" s="46" t="s">
        <v>240</v>
      </c>
      <c r="C62" s="46" t="s">
        <v>161</v>
      </c>
      <c r="D62" s="101" t="s">
        <v>250</v>
      </c>
      <c r="E62" s="46"/>
      <c r="F62" s="48">
        <f>SUM(F63)</f>
        <v>20000</v>
      </c>
      <c r="G62" s="81">
        <f>G63</f>
        <v>15000</v>
      </c>
    </row>
    <row r="63" spans="1:7" ht="26.4">
      <c r="A63" s="39" t="s">
        <v>194</v>
      </c>
      <c r="B63" s="46" t="s">
        <v>240</v>
      </c>
      <c r="C63" s="46" t="s">
        <v>161</v>
      </c>
      <c r="D63" s="101" t="s">
        <v>242</v>
      </c>
      <c r="E63" s="46" t="s">
        <v>195</v>
      </c>
      <c r="F63" s="48">
        <f>F64</f>
        <v>20000</v>
      </c>
      <c r="G63" s="81">
        <f>SUM(G64)</f>
        <v>15000</v>
      </c>
    </row>
    <row r="64" spans="1:7" ht="26.4">
      <c r="A64" s="39" t="s">
        <v>196</v>
      </c>
      <c r="B64" s="46" t="s">
        <v>240</v>
      </c>
      <c r="C64" s="46" t="s">
        <v>161</v>
      </c>
      <c r="D64" s="101" t="s">
        <v>242</v>
      </c>
      <c r="E64" s="46" t="s">
        <v>197</v>
      </c>
      <c r="F64" s="48">
        <f>F65</f>
        <v>20000</v>
      </c>
      <c r="G64" s="81">
        <f>G65</f>
        <v>15000</v>
      </c>
    </row>
    <row r="65" spans="1:7" ht="26.4">
      <c r="A65" s="39" t="s">
        <v>200</v>
      </c>
      <c r="B65" s="46" t="s">
        <v>240</v>
      </c>
      <c r="C65" s="46" t="s">
        <v>161</v>
      </c>
      <c r="D65" s="101" t="s">
        <v>242</v>
      </c>
      <c r="E65" s="46" t="s">
        <v>201</v>
      </c>
      <c r="F65" s="48">
        <v>20000</v>
      </c>
      <c r="G65" s="81">
        <v>15000</v>
      </c>
    </row>
    <row r="66" spans="1:7">
      <c r="A66" s="42" t="s">
        <v>252</v>
      </c>
      <c r="B66" s="43" t="s">
        <v>228</v>
      </c>
      <c r="C66" s="105"/>
      <c r="D66" s="44"/>
      <c r="E66" s="105"/>
      <c r="F66" s="96">
        <f t="shared" ref="F66:G69" si="2">F67</f>
        <v>40847.279999999999</v>
      </c>
      <c r="G66" s="96">
        <f t="shared" si="2"/>
        <v>40847.279999999999</v>
      </c>
    </row>
    <row r="67" spans="1:7">
      <c r="A67" s="28" t="s">
        <v>253</v>
      </c>
      <c r="B67" s="46" t="s">
        <v>228</v>
      </c>
      <c r="C67" s="46" t="s">
        <v>161</v>
      </c>
      <c r="D67" s="47"/>
      <c r="E67" s="40"/>
      <c r="F67" s="71">
        <f t="shared" si="2"/>
        <v>40847.279999999999</v>
      </c>
      <c r="G67" s="115">
        <f t="shared" si="2"/>
        <v>40847.279999999999</v>
      </c>
    </row>
    <row r="68" spans="1:7" ht="66.599999999999994">
      <c r="A68" s="100" t="s">
        <v>278</v>
      </c>
      <c r="B68" s="46" t="s">
        <v>228</v>
      </c>
      <c r="C68" s="46" t="s">
        <v>161</v>
      </c>
      <c r="D68" s="49" t="s">
        <v>255</v>
      </c>
      <c r="E68" s="40"/>
      <c r="F68" s="71">
        <f t="shared" si="2"/>
        <v>40847.279999999999</v>
      </c>
      <c r="G68" s="115">
        <f t="shared" si="2"/>
        <v>40847.279999999999</v>
      </c>
    </row>
    <row r="69" spans="1:7">
      <c r="A69" s="100" t="s">
        <v>256</v>
      </c>
      <c r="B69" s="46" t="s">
        <v>228</v>
      </c>
      <c r="C69" s="46" t="s">
        <v>161</v>
      </c>
      <c r="D69" s="49" t="s">
        <v>255</v>
      </c>
      <c r="E69" s="46" t="s">
        <v>257</v>
      </c>
      <c r="F69" s="71">
        <f t="shared" si="2"/>
        <v>40847.279999999999</v>
      </c>
      <c r="G69" s="115">
        <f t="shared" si="2"/>
        <v>40847.279999999999</v>
      </c>
    </row>
    <row r="70" spans="1:7">
      <c r="A70" s="100" t="s">
        <v>258</v>
      </c>
      <c r="B70" s="46" t="s">
        <v>228</v>
      </c>
      <c r="C70" s="46" t="s">
        <v>161</v>
      </c>
      <c r="D70" s="49" t="s">
        <v>255</v>
      </c>
      <c r="E70" s="46" t="s">
        <v>259</v>
      </c>
      <c r="F70" s="71">
        <f>SUM(F71)</f>
        <v>40847.279999999999</v>
      </c>
      <c r="G70" s="115">
        <f>G71</f>
        <v>40847.279999999999</v>
      </c>
    </row>
    <row r="71" spans="1:7">
      <c r="A71" s="28" t="s">
        <v>260</v>
      </c>
      <c r="B71" s="46" t="s">
        <v>228</v>
      </c>
      <c r="C71" s="46" t="s">
        <v>161</v>
      </c>
      <c r="D71" s="49" t="s">
        <v>255</v>
      </c>
      <c r="E71" s="46" t="s">
        <v>261</v>
      </c>
      <c r="F71" s="71">
        <v>40847.279999999999</v>
      </c>
      <c r="G71" s="71">
        <v>40847.279999999999</v>
      </c>
    </row>
    <row r="72" spans="1:7">
      <c r="A72" s="92" t="s">
        <v>262</v>
      </c>
      <c r="B72" s="53" t="s">
        <v>183</v>
      </c>
      <c r="C72" s="53"/>
      <c r="D72" s="106"/>
      <c r="E72" s="53"/>
      <c r="F72" s="45">
        <f>F73</f>
        <v>15000</v>
      </c>
      <c r="G72" s="45">
        <f>G73</f>
        <v>15000</v>
      </c>
    </row>
    <row r="73" spans="1:7" ht="66.599999999999994">
      <c r="A73" s="100" t="s">
        <v>279</v>
      </c>
      <c r="B73" s="46" t="s">
        <v>183</v>
      </c>
      <c r="C73" s="46" t="s">
        <v>163</v>
      </c>
      <c r="D73" s="101" t="s">
        <v>267</v>
      </c>
      <c r="E73" s="46"/>
      <c r="F73" s="48">
        <f>SUM(F74)</f>
        <v>15000</v>
      </c>
      <c r="G73" s="48">
        <f>SUM(G74)</f>
        <v>15000</v>
      </c>
    </row>
    <row r="74" spans="1:7" ht="26.4">
      <c r="A74" s="39" t="s">
        <v>194</v>
      </c>
      <c r="B74" s="46" t="s">
        <v>183</v>
      </c>
      <c r="C74" s="46" t="s">
        <v>163</v>
      </c>
      <c r="D74" s="101" t="s">
        <v>267</v>
      </c>
      <c r="E74" s="46" t="s">
        <v>195</v>
      </c>
      <c r="F74" s="48">
        <f>F75</f>
        <v>15000</v>
      </c>
      <c r="G74" s="48">
        <f>G75</f>
        <v>15000</v>
      </c>
    </row>
    <row r="75" spans="1:7" ht="26.4">
      <c r="A75" s="39" t="s">
        <v>196</v>
      </c>
      <c r="B75" s="46" t="s">
        <v>183</v>
      </c>
      <c r="C75" s="46" t="s">
        <v>163</v>
      </c>
      <c r="D75" s="101" t="s">
        <v>267</v>
      </c>
      <c r="E75" s="46" t="s">
        <v>197</v>
      </c>
      <c r="F75" s="48">
        <f>F76</f>
        <v>15000</v>
      </c>
      <c r="G75" s="48">
        <f>G76</f>
        <v>15000</v>
      </c>
    </row>
    <row r="76" spans="1:7" ht="26.4">
      <c r="A76" s="39" t="s">
        <v>200</v>
      </c>
      <c r="B76" s="46" t="s">
        <v>183</v>
      </c>
      <c r="C76" s="46" t="s">
        <v>163</v>
      </c>
      <c r="D76" s="101" t="s">
        <v>267</v>
      </c>
      <c r="E76" s="46" t="s">
        <v>201</v>
      </c>
      <c r="F76" s="48">
        <v>15000</v>
      </c>
      <c r="G76" s="48">
        <v>15000</v>
      </c>
    </row>
  </sheetData>
  <mergeCells count="5">
    <mergeCell ref="D2:G2"/>
    <mergeCell ref="A4:G4"/>
    <mergeCell ref="A5:G5"/>
    <mergeCell ref="A6:G6"/>
    <mergeCell ref="D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I120"/>
  <sheetViews>
    <sheetView zoomScale="83" zoomScaleNormal="83" workbookViewId="0">
      <selection activeCell="G42" sqref="G42"/>
    </sheetView>
  </sheetViews>
  <sheetFormatPr defaultRowHeight="14.4"/>
  <cols>
    <col min="1" max="1" width="59.6640625" customWidth="1"/>
    <col min="5" max="5" width="12" customWidth="1"/>
    <col min="6" max="6" width="11.6640625" customWidth="1"/>
    <col min="7" max="7" width="19.77734375" customWidth="1"/>
  </cols>
  <sheetData>
    <row r="1" spans="1:9" ht="15.6">
      <c r="A1" s="32"/>
      <c r="B1" s="33"/>
      <c r="C1" s="33"/>
      <c r="D1" s="33"/>
      <c r="E1" s="258" t="s">
        <v>280</v>
      </c>
      <c r="F1" s="258"/>
      <c r="G1" s="258"/>
    </row>
    <row r="2" spans="1:9" ht="87.6" customHeight="1">
      <c r="A2" s="32"/>
      <c r="B2" s="33"/>
      <c r="C2" s="33"/>
      <c r="D2" s="270" t="s">
        <v>281</v>
      </c>
      <c r="E2" s="270"/>
      <c r="F2" s="270"/>
      <c r="G2" s="270"/>
    </row>
    <row r="3" spans="1:9" ht="15.6">
      <c r="A3" s="32"/>
      <c r="B3" s="33"/>
      <c r="C3" s="33"/>
      <c r="D3" s="33"/>
      <c r="E3" s="34"/>
      <c r="F3" s="34"/>
      <c r="G3" s="35"/>
    </row>
    <row r="4" spans="1:9" ht="43.2" customHeight="1">
      <c r="A4" s="267" t="s">
        <v>282</v>
      </c>
      <c r="B4" s="267"/>
      <c r="C4" s="267"/>
      <c r="D4" s="267"/>
      <c r="E4" s="267"/>
      <c r="F4" s="267"/>
      <c r="G4" s="267"/>
      <c r="H4" s="267"/>
      <c r="I4" s="267"/>
    </row>
    <row r="5" spans="1:9">
      <c r="A5" s="267"/>
      <c r="B5" s="267"/>
      <c r="C5" s="267"/>
      <c r="D5" s="267"/>
      <c r="E5" s="267"/>
      <c r="F5" s="267"/>
      <c r="G5" s="267"/>
    </row>
    <row r="6" spans="1:9" ht="15.6">
      <c r="A6" s="268"/>
      <c r="B6" s="268"/>
      <c r="C6" s="268"/>
      <c r="D6" s="268"/>
      <c r="E6" s="268"/>
      <c r="F6" s="268"/>
      <c r="G6" s="268"/>
    </row>
    <row r="7" spans="1:9" ht="39.6">
      <c r="A7" s="22" t="s">
        <v>4</v>
      </c>
      <c r="B7" s="22" t="s">
        <v>283</v>
      </c>
      <c r="C7" s="37" t="s">
        <v>154</v>
      </c>
      <c r="D7" s="37" t="s">
        <v>155</v>
      </c>
      <c r="E7" s="22" t="s">
        <v>156</v>
      </c>
      <c r="F7" s="116" t="s">
        <v>157</v>
      </c>
      <c r="G7" s="38" t="s">
        <v>158</v>
      </c>
    </row>
    <row r="8" spans="1:9">
      <c r="A8" s="39" t="s">
        <v>159</v>
      </c>
      <c r="B8" s="46" t="s">
        <v>284</v>
      </c>
      <c r="C8" s="40"/>
      <c r="D8" s="40"/>
      <c r="E8" s="28"/>
      <c r="F8" s="40"/>
      <c r="G8" s="41">
        <f>G9+G59+G69+G81+G108+G114+G101+G75</f>
        <v>11211752.43</v>
      </c>
      <c r="H8" s="117"/>
      <c r="I8" s="117"/>
    </row>
    <row r="9" spans="1:9">
      <c r="A9" s="157" t="s">
        <v>160</v>
      </c>
      <c r="B9" s="154" t="s">
        <v>284</v>
      </c>
      <c r="C9" s="158" t="s">
        <v>161</v>
      </c>
      <c r="D9" s="158"/>
      <c r="E9" s="160"/>
      <c r="F9" s="158"/>
      <c r="G9" s="156">
        <f>G10+G22+G26</f>
        <v>5187875.1100000003</v>
      </c>
      <c r="H9" s="118"/>
      <c r="I9" s="118"/>
    </row>
    <row r="10" spans="1:9" ht="52.8">
      <c r="A10" s="128" t="s">
        <v>162</v>
      </c>
      <c r="B10" s="79" t="s">
        <v>284</v>
      </c>
      <c r="C10" s="79" t="s">
        <v>161</v>
      </c>
      <c r="D10" s="79" t="s">
        <v>163</v>
      </c>
      <c r="E10" s="211"/>
      <c r="F10" s="79"/>
      <c r="G10" s="85">
        <f>G11+G17</f>
        <v>1010549.49</v>
      </c>
      <c r="H10" s="118"/>
      <c r="I10" s="118"/>
    </row>
    <row r="11" spans="1:9" ht="66">
      <c r="A11" s="28" t="s">
        <v>164</v>
      </c>
      <c r="B11" s="46" t="s">
        <v>284</v>
      </c>
      <c r="C11" s="46" t="s">
        <v>161</v>
      </c>
      <c r="D11" s="46" t="s">
        <v>163</v>
      </c>
      <c r="E11" s="49" t="s">
        <v>165</v>
      </c>
      <c r="F11" s="46"/>
      <c r="G11" s="48">
        <f>G12</f>
        <v>976697.49</v>
      </c>
      <c r="H11" s="118"/>
      <c r="I11" s="118"/>
    </row>
    <row r="12" spans="1:9" ht="92.4">
      <c r="A12" s="50" t="s">
        <v>166</v>
      </c>
      <c r="B12" s="46" t="s">
        <v>284</v>
      </c>
      <c r="C12" s="46" t="s">
        <v>161</v>
      </c>
      <c r="D12" s="46" t="s">
        <v>163</v>
      </c>
      <c r="E12" s="49" t="s">
        <v>167</v>
      </c>
      <c r="F12" s="46"/>
      <c r="G12" s="48">
        <f>G13</f>
        <v>976697.49</v>
      </c>
    </row>
    <row r="13" spans="1:9" ht="52.8">
      <c r="A13" s="39" t="s">
        <v>168</v>
      </c>
      <c r="B13" s="46" t="s">
        <v>284</v>
      </c>
      <c r="C13" s="51" t="s">
        <v>161</v>
      </c>
      <c r="D13" s="51" t="s">
        <v>163</v>
      </c>
      <c r="E13" s="49" t="s">
        <v>167</v>
      </c>
      <c r="F13" s="51" t="s">
        <v>169</v>
      </c>
      <c r="G13" s="48">
        <f>G14</f>
        <v>976697.49</v>
      </c>
    </row>
    <row r="14" spans="1:9" ht="26.4">
      <c r="A14" s="39" t="s">
        <v>170</v>
      </c>
      <c r="B14" s="46" t="s">
        <v>284</v>
      </c>
      <c r="C14" s="51" t="s">
        <v>161</v>
      </c>
      <c r="D14" s="51" t="s">
        <v>163</v>
      </c>
      <c r="E14" s="49" t="s">
        <v>167</v>
      </c>
      <c r="F14" s="51" t="s">
        <v>171</v>
      </c>
      <c r="G14" s="48">
        <f>G15+G16</f>
        <v>976697.49</v>
      </c>
    </row>
    <row r="15" spans="1:9">
      <c r="A15" s="28" t="s">
        <v>172</v>
      </c>
      <c r="B15" s="46" t="s">
        <v>284</v>
      </c>
      <c r="C15" s="51" t="s">
        <v>161</v>
      </c>
      <c r="D15" s="51" t="s">
        <v>163</v>
      </c>
      <c r="E15" s="49" t="s">
        <v>167</v>
      </c>
      <c r="F15" s="51" t="s">
        <v>173</v>
      </c>
      <c r="G15" s="48">
        <v>750151.68000000005</v>
      </c>
    </row>
    <row r="16" spans="1:9" ht="39.6">
      <c r="A16" s="39" t="s">
        <v>174</v>
      </c>
      <c r="B16" s="46" t="s">
        <v>284</v>
      </c>
      <c r="C16" s="51" t="s">
        <v>161</v>
      </c>
      <c r="D16" s="51" t="s">
        <v>163</v>
      </c>
      <c r="E16" s="49" t="s">
        <v>167</v>
      </c>
      <c r="F16" s="51" t="s">
        <v>175</v>
      </c>
      <c r="G16" s="48">
        <v>226545.81</v>
      </c>
    </row>
    <row r="17" spans="1:9" ht="79.2">
      <c r="A17" s="54" t="s">
        <v>176</v>
      </c>
      <c r="B17" s="79" t="s">
        <v>284</v>
      </c>
      <c r="C17" s="126" t="s">
        <v>161</v>
      </c>
      <c r="D17" s="126" t="s">
        <v>163</v>
      </c>
      <c r="E17" s="141"/>
      <c r="F17" s="146"/>
      <c r="G17" s="85">
        <f>G18</f>
        <v>33852</v>
      </c>
      <c r="H17" s="120"/>
      <c r="I17" s="120"/>
    </row>
    <row r="18" spans="1:9" ht="52.8">
      <c r="A18" s="58" t="s">
        <v>178</v>
      </c>
      <c r="B18" s="46" t="s">
        <v>284</v>
      </c>
      <c r="C18" s="21" t="s">
        <v>161</v>
      </c>
      <c r="D18" s="21" t="s">
        <v>163</v>
      </c>
      <c r="E18" s="60" t="s">
        <v>177</v>
      </c>
      <c r="F18" s="119" t="s">
        <v>169</v>
      </c>
      <c r="G18" s="48">
        <f>G19</f>
        <v>33852</v>
      </c>
    </row>
    <row r="19" spans="1:9" ht="26.4">
      <c r="A19" s="58" t="s">
        <v>179</v>
      </c>
      <c r="B19" s="46" t="s">
        <v>284</v>
      </c>
      <c r="C19" s="21" t="s">
        <v>161</v>
      </c>
      <c r="D19" s="21" t="s">
        <v>163</v>
      </c>
      <c r="E19" s="60" t="s">
        <v>177</v>
      </c>
      <c r="F19" s="119" t="s">
        <v>171</v>
      </c>
      <c r="G19" s="48">
        <f>G20+G21</f>
        <v>33852</v>
      </c>
    </row>
    <row r="20" spans="1:9">
      <c r="A20" s="58" t="s">
        <v>180</v>
      </c>
      <c r="B20" s="46" t="s">
        <v>284</v>
      </c>
      <c r="C20" s="37" t="s">
        <v>161</v>
      </c>
      <c r="D20" s="37" t="s">
        <v>163</v>
      </c>
      <c r="E20" s="60" t="s">
        <v>177</v>
      </c>
      <c r="F20" s="116" t="s">
        <v>173</v>
      </c>
      <c r="G20" s="48">
        <v>26000</v>
      </c>
    </row>
    <row r="21" spans="1:9" ht="39.6">
      <c r="A21" s="58" t="s">
        <v>181</v>
      </c>
      <c r="B21" s="46" t="s">
        <v>284</v>
      </c>
      <c r="C21" s="37" t="s">
        <v>161</v>
      </c>
      <c r="D21" s="37" t="s">
        <v>163</v>
      </c>
      <c r="E21" s="60" t="s">
        <v>177</v>
      </c>
      <c r="F21" s="116" t="s">
        <v>175</v>
      </c>
      <c r="G21" s="48">
        <v>7852</v>
      </c>
    </row>
    <row r="22" spans="1:9">
      <c r="A22" s="98" t="s">
        <v>182</v>
      </c>
      <c r="B22" s="46" t="s">
        <v>284</v>
      </c>
      <c r="C22" s="62" t="s">
        <v>161</v>
      </c>
      <c r="D22" s="59" t="s">
        <v>183</v>
      </c>
      <c r="E22" s="60"/>
      <c r="F22" s="121"/>
      <c r="G22" s="122">
        <v>5000</v>
      </c>
    </row>
    <row r="23" spans="1:9" ht="52.8">
      <c r="A23" s="28" t="s">
        <v>285</v>
      </c>
      <c r="B23" s="46" t="s">
        <v>284</v>
      </c>
      <c r="C23" s="51" t="s">
        <v>161</v>
      </c>
      <c r="D23" s="46" t="s">
        <v>183</v>
      </c>
      <c r="E23" s="68" t="s">
        <v>185</v>
      </c>
      <c r="F23" s="69"/>
      <c r="G23" s="48">
        <v>5000</v>
      </c>
      <c r="H23" s="123"/>
      <c r="I23" s="120"/>
    </row>
    <row r="24" spans="1:9" ht="66">
      <c r="A24" s="124" t="s">
        <v>286</v>
      </c>
      <c r="B24" s="46" t="s">
        <v>284</v>
      </c>
      <c r="C24" s="51" t="s">
        <v>161</v>
      </c>
      <c r="D24" s="46" t="s">
        <v>183</v>
      </c>
      <c r="E24" s="49" t="s">
        <v>185</v>
      </c>
      <c r="F24" s="46"/>
      <c r="G24" s="71">
        <f>G25</f>
        <v>5000</v>
      </c>
    </row>
    <row r="25" spans="1:9">
      <c r="A25" s="124" t="s">
        <v>187</v>
      </c>
      <c r="B25" s="46" t="s">
        <v>284</v>
      </c>
      <c r="C25" s="51" t="s">
        <v>161</v>
      </c>
      <c r="D25" s="46" t="s">
        <v>183</v>
      </c>
      <c r="E25" s="49" t="s">
        <v>185</v>
      </c>
      <c r="F25" s="46" t="s">
        <v>188</v>
      </c>
      <c r="G25" s="71">
        <v>5000</v>
      </c>
      <c r="H25" s="125"/>
    </row>
    <row r="26" spans="1:9">
      <c r="A26" s="157" t="s">
        <v>189</v>
      </c>
      <c r="B26" s="158" t="s">
        <v>284</v>
      </c>
      <c r="C26" s="168" t="s">
        <v>161</v>
      </c>
      <c r="D26" s="158" t="s">
        <v>190</v>
      </c>
      <c r="E26" s="169"/>
      <c r="F26" s="170"/>
      <c r="G26" s="156">
        <f>G27+G32+G48+G56</f>
        <v>4172325.62</v>
      </c>
      <c r="H26" s="123"/>
      <c r="I26" s="120"/>
    </row>
    <row r="27" spans="1:9" ht="79.2">
      <c r="A27" s="54" t="s">
        <v>176</v>
      </c>
      <c r="B27" s="79" t="s">
        <v>284</v>
      </c>
      <c r="C27" s="76" t="s">
        <v>161</v>
      </c>
      <c r="D27" s="126" t="s">
        <v>190</v>
      </c>
      <c r="E27" s="37"/>
      <c r="F27" s="127"/>
      <c r="G27" s="85">
        <f>G28</f>
        <v>15958.42</v>
      </c>
      <c r="H27" s="123"/>
      <c r="I27" s="120"/>
    </row>
    <row r="28" spans="1:9" ht="52.8">
      <c r="A28" s="58" t="s">
        <v>178</v>
      </c>
      <c r="B28" s="46" t="s">
        <v>284</v>
      </c>
      <c r="C28" s="51" t="s">
        <v>161</v>
      </c>
      <c r="D28" s="21" t="s">
        <v>190</v>
      </c>
      <c r="E28" s="60" t="s">
        <v>177</v>
      </c>
      <c r="F28" s="127" t="s">
        <v>169</v>
      </c>
      <c r="G28" s="48">
        <f>G29</f>
        <v>15958.42</v>
      </c>
      <c r="H28" s="123"/>
      <c r="I28" s="120"/>
    </row>
    <row r="29" spans="1:9" ht="26.4">
      <c r="A29" s="58" t="s">
        <v>179</v>
      </c>
      <c r="B29" s="46" t="s">
        <v>284</v>
      </c>
      <c r="C29" s="51" t="s">
        <v>161</v>
      </c>
      <c r="D29" s="21" t="s">
        <v>190</v>
      </c>
      <c r="E29" s="60" t="s">
        <v>177</v>
      </c>
      <c r="F29" s="127" t="s">
        <v>171</v>
      </c>
      <c r="G29" s="48">
        <f>G30+G31</f>
        <v>15958.42</v>
      </c>
      <c r="H29" s="123"/>
      <c r="I29" s="120"/>
    </row>
    <row r="30" spans="1:9">
      <c r="A30" s="58" t="s">
        <v>180</v>
      </c>
      <c r="B30" s="46" t="s">
        <v>284</v>
      </c>
      <c r="C30" s="51" t="s">
        <v>161</v>
      </c>
      <c r="D30" s="21" t="s">
        <v>190</v>
      </c>
      <c r="E30" s="60" t="s">
        <v>177</v>
      </c>
      <c r="F30" s="127" t="s">
        <v>173</v>
      </c>
      <c r="G30" s="48">
        <v>12256.85</v>
      </c>
      <c r="H30" s="123"/>
      <c r="I30" s="120"/>
    </row>
    <row r="31" spans="1:9" ht="39.6">
      <c r="A31" s="58" t="s">
        <v>181</v>
      </c>
      <c r="B31" s="46" t="s">
        <v>284</v>
      </c>
      <c r="C31" s="51" t="s">
        <v>161</v>
      </c>
      <c r="D31" s="21" t="s">
        <v>190</v>
      </c>
      <c r="E31" s="60" t="s">
        <v>177</v>
      </c>
      <c r="F31" s="127" t="s">
        <v>175</v>
      </c>
      <c r="G31" s="48">
        <v>3701.57</v>
      </c>
      <c r="H31" s="123"/>
      <c r="I31" s="120"/>
    </row>
    <row r="32" spans="1:9" ht="52.8">
      <c r="A32" s="128" t="s">
        <v>285</v>
      </c>
      <c r="B32" s="46" t="s">
        <v>284</v>
      </c>
      <c r="C32" s="76" t="s">
        <v>161</v>
      </c>
      <c r="D32" s="79" t="s">
        <v>190</v>
      </c>
      <c r="E32" s="77" t="s">
        <v>165</v>
      </c>
      <c r="F32" s="129"/>
      <c r="G32" s="85">
        <f>G33</f>
        <v>2922215.7600000002</v>
      </c>
      <c r="H32" s="123"/>
      <c r="I32" s="120"/>
    </row>
    <row r="33" spans="1:8" ht="79.2">
      <c r="A33" s="50" t="s">
        <v>287</v>
      </c>
      <c r="B33" s="46" t="s">
        <v>284</v>
      </c>
      <c r="C33" s="76" t="s">
        <v>161</v>
      </c>
      <c r="D33" s="79" t="s">
        <v>190</v>
      </c>
      <c r="E33" s="77" t="s">
        <v>193</v>
      </c>
      <c r="F33" s="69"/>
      <c r="G33" s="83">
        <f>SUM(G34+G38+G43)</f>
        <v>2922215.7600000002</v>
      </c>
      <c r="H33" s="123"/>
    </row>
    <row r="34" spans="1:8" ht="52.8">
      <c r="A34" s="39" t="s">
        <v>168</v>
      </c>
      <c r="B34" s="46" t="s">
        <v>284</v>
      </c>
      <c r="C34" s="51" t="s">
        <v>161</v>
      </c>
      <c r="D34" s="51" t="s">
        <v>190</v>
      </c>
      <c r="E34" s="49" t="s">
        <v>193</v>
      </c>
      <c r="F34" s="46" t="s">
        <v>169</v>
      </c>
      <c r="G34" s="204">
        <f>SUM(G35)</f>
        <v>1135058.4500000002</v>
      </c>
      <c r="H34" s="123"/>
    </row>
    <row r="35" spans="1:8" ht="26.4">
      <c r="A35" s="39" t="s">
        <v>170</v>
      </c>
      <c r="B35" s="46" t="s">
        <v>284</v>
      </c>
      <c r="C35" s="51" t="s">
        <v>161</v>
      </c>
      <c r="D35" s="51">
        <v>13</v>
      </c>
      <c r="E35" s="49" t="s">
        <v>193</v>
      </c>
      <c r="F35" s="51" t="s">
        <v>171</v>
      </c>
      <c r="G35" s="48">
        <f>SUM(G36:G37)</f>
        <v>1135058.4500000002</v>
      </c>
      <c r="H35" s="125"/>
    </row>
    <row r="36" spans="1:8">
      <c r="A36" s="28" t="s">
        <v>172</v>
      </c>
      <c r="B36" s="46" t="s">
        <v>284</v>
      </c>
      <c r="C36" s="51" t="s">
        <v>161</v>
      </c>
      <c r="D36" s="51">
        <v>13</v>
      </c>
      <c r="E36" s="49" t="s">
        <v>193</v>
      </c>
      <c r="F36" s="51" t="s">
        <v>173</v>
      </c>
      <c r="G36" s="48">
        <v>601029.42000000004</v>
      </c>
      <c r="H36" s="125"/>
    </row>
    <row r="37" spans="1:8" ht="39.6">
      <c r="A37" s="39" t="s">
        <v>174</v>
      </c>
      <c r="B37" s="46" t="s">
        <v>284</v>
      </c>
      <c r="C37" s="51" t="s">
        <v>161</v>
      </c>
      <c r="D37" s="51">
        <v>13</v>
      </c>
      <c r="E37" s="49" t="s">
        <v>193</v>
      </c>
      <c r="F37" s="51" t="s">
        <v>175</v>
      </c>
      <c r="G37" s="48">
        <v>534029.03</v>
      </c>
      <c r="H37" s="125"/>
    </row>
    <row r="38" spans="1:8" ht="26.4">
      <c r="A38" s="39" t="s">
        <v>194</v>
      </c>
      <c r="B38" s="46" t="s">
        <v>284</v>
      </c>
      <c r="C38" s="51" t="s">
        <v>161</v>
      </c>
      <c r="D38" s="51">
        <v>13</v>
      </c>
      <c r="E38" s="49" t="s">
        <v>193</v>
      </c>
      <c r="F38" s="51" t="s">
        <v>195</v>
      </c>
      <c r="G38" s="48">
        <f>G39</f>
        <v>1771613.46</v>
      </c>
    </row>
    <row r="39" spans="1:8" ht="26.4">
      <c r="A39" s="39" t="s">
        <v>196</v>
      </c>
      <c r="B39" s="46" t="s">
        <v>284</v>
      </c>
      <c r="C39" s="51" t="s">
        <v>161</v>
      </c>
      <c r="D39" s="51">
        <v>13</v>
      </c>
      <c r="E39" s="49" t="s">
        <v>193</v>
      </c>
      <c r="F39" s="51" t="s">
        <v>197</v>
      </c>
      <c r="G39" s="48">
        <f>SUM(G40:G42)</f>
        <v>1771613.46</v>
      </c>
    </row>
    <row r="40" spans="1:8" ht="26.4">
      <c r="A40" s="28" t="s">
        <v>198</v>
      </c>
      <c r="B40" s="46" t="s">
        <v>284</v>
      </c>
      <c r="C40" s="51" t="s">
        <v>161</v>
      </c>
      <c r="D40" s="51">
        <v>13</v>
      </c>
      <c r="E40" s="49" t="s">
        <v>193</v>
      </c>
      <c r="F40" s="51" t="s">
        <v>199</v>
      </c>
      <c r="G40" s="48">
        <v>50000</v>
      </c>
    </row>
    <row r="41" spans="1:8" ht="26.4">
      <c r="A41" s="39" t="s">
        <v>200</v>
      </c>
      <c r="B41" s="46" t="s">
        <v>284</v>
      </c>
      <c r="C41" s="51" t="s">
        <v>161</v>
      </c>
      <c r="D41" s="51">
        <v>13</v>
      </c>
      <c r="E41" s="49" t="s">
        <v>193</v>
      </c>
      <c r="F41" s="51" t="s">
        <v>201</v>
      </c>
      <c r="G41" s="48">
        <v>1701613.46</v>
      </c>
    </row>
    <row r="42" spans="1:8">
      <c r="A42" s="39" t="s">
        <v>202</v>
      </c>
      <c r="B42" s="46" t="s">
        <v>284</v>
      </c>
      <c r="C42" s="51" t="s">
        <v>161</v>
      </c>
      <c r="D42" s="51" t="s">
        <v>190</v>
      </c>
      <c r="E42" s="49" t="s">
        <v>193</v>
      </c>
      <c r="F42" s="51" t="s">
        <v>203</v>
      </c>
      <c r="G42" s="81">
        <v>20000</v>
      </c>
    </row>
    <row r="43" spans="1:8">
      <c r="A43" s="39" t="s">
        <v>204</v>
      </c>
      <c r="B43" s="46" t="s">
        <v>284</v>
      </c>
      <c r="C43" s="51" t="s">
        <v>161</v>
      </c>
      <c r="D43" s="51">
        <v>13</v>
      </c>
      <c r="E43" s="49" t="s">
        <v>193</v>
      </c>
      <c r="F43" s="51" t="s">
        <v>205</v>
      </c>
      <c r="G43" s="48">
        <f>G44+G45</f>
        <v>15543.85</v>
      </c>
    </row>
    <row r="44" spans="1:8" ht="27">
      <c r="A44" s="142" t="s">
        <v>290</v>
      </c>
      <c r="B44" s="51" t="s">
        <v>284</v>
      </c>
      <c r="C44" s="51" t="s">
        <v>161</v>
      </c>
      <c r="D44" s="49">
        <v>13</v>
      </c>
      <c r="E44" s="49" t="s">
        <v>193</v>
      </c>
      <c r="F44" s="147">
        <v>831</v>
      </c>
      <c r="G44" s="48">
        <v>1000</v>
      </c>
    </row>
    <row r="45" spans="1:8">
      <c r="A45" s="39" t="s">
        <v>206</v>
      </c>
      <c r="B45" s="46" t="s">
        <v>284</v>
      </c>
      <c r="C45" s="51" t="s">
        <v>161</v>
      </c>
      <c r="D45" s="51">
        <v>13</v>
      </c>
      <c r="E45" s="49" t="s">
        <v>193</v>
      </c>
      <c r="F45" s="51" t="s">
        <v>207</v>
      </c>
      <c r="G45" s="48">
        <f>G46+G47</f>
        <v>14543.85</v>
      </c>
    </row>
    <row r="46" spans="1:8">
      <c r="A46" s="39" t="s">
        <v>208</v>
      </c>
      <c r="B46" s="46" t="s">
        <v>284</v>
      </c>
      <c r="C46" s="51" t="s">
        <v>161</v>
      </c>
      <c r="D46" s="51">
        <v>13</v>
      </c>
      <c r="E46" s="49" t="s">
        <v>193</v>
      </c>
      <c r="F46" s="51" t="s">
        <v>209</v>
      </c>
      <c r="G46" s="48">
        <v>4000</v>
      </c>
    </row>
    <row r="47" spans="1:8">
      <c r="A47" s="39" t="s">
        <v>210</v>
      </c>
      <c r="B47" s="46" t="s">
        <v>284</v>
      </c>
      <c r="C47" s="51" t="s">
        <v>161</v>
      </c>
      <c r="D47" s="51">
        <v>13</v>
      </c>
      <c r="E47" s="49" t="s">
        <v>193</v>
      </c>
      <c r="F47" s="51" t="s">
        <v>211</v>
      </c>
      <c r="G47" s="48">
        <v>10543.85</v>
      </c>
    </row>
    <row r="48" spans="1:8" ht="52.8">
      <c r="A48" s="84" t="s">
        <v>212</v>
      </c>
      <c r="B48" s="79" t="s">
        <v>284</v>
      </c>
      <c r="C48" s="130" t="s">
        <v>161</v>
      </c>
      <c r="D48" s="130">
        <v>13</v>
      </c>
      <c r="E48" s="131" t="s">
        <v>213</v>
      </c>
      <c r="F48" s="132"/>
      <c r="G48" s="85">
        <f>G49+G53</f>
        <v>1172314.44</v>
      </c>
    </row>
    <row r="49" spans="1:9" ht="52.8">
      <c r="A49" s="28" t="s">
        <v>168</v>
      </c>
      <c r="B49" s="46" t="s">
        <v>284</v>
      </c>
      <c r="C49" s="37" t="s">
        <v>161</v>
      </c>
      <c r="D49" s="37">
        <v>13</v>
      </c>
      <c r="E49" s="133" t="s">
        <v>213</v>
      </c>
      <c r="F49" s="116" t="s">
        <v>169</v>
      </c>
      <c r="G49" s="48">
        <f>G50</f>
        <v>1052229.53</v>
      </c>
    </row>
    <row r="50" spans="1:9" ht="26.4">
      <c r="A50" s="39" t="s">
        <v>179</v>
      </c>
      <c r="B50" s="46" t="s">
        <v>284</v>
      </c>
      <c r="C50" s="37" t="s">
        <v>161</v>
      </c>
      <c r="D50" s="37" t="s">
        <v>190</v>
      </c>
      <c r="E50" s="133" t="s">
        <v>213</v>
      </c>
      <c r="F50" s="116" t="s">
        <v>171</v>
      </c>
      <c r="G50" s="48">
        <f>G51+G52</f>
        <v>1052229.53</v>
      </c>
      <c r="H50" s="123"/>
    </row>
    <row r="51" spans="1:9" ht="26.4">
      <c r="A51" s="28" t="s">
        <v>170</v>
      </c>
      <c r="B51" s="46" t="s">
        <v>284</v>
      </c>
      <c r="C51" s="51" t="s">
        <v>161</v>
      </c>
      <c r="D51" s="21" t="s">
        <v>190</v>
      </c>
      <c r="E51" s="133" t="s">
        <v>213</v>
      </c>
      <c r="F51" s="127" t="s">
        <v>173</v>
      </c>
      <c r="G51" s="48">
        <v>808164</v>
      </c>
    </row>
    <row r="52" spans="1:9" ht="39.6">
      <c r="A52" s="28" t="s">
        <v>174</v>
      </c>
      <c r="B52" s="46" t="s">
        <v>284</v>
      </c>
      <c r="C52" s="51" t="s">
        <v>161</v>
      </c>
      <c r="D52" s="21" t="s">
        <v>190</v>
      </c>
      <c r="E52" s="133" t="s">
        <v>213</v>
      </c>
      <c r="F52" s="134" t="s">
        <v>175</v>
      </c>
      <c r="G52" s="48">
        <v>244065.53</v>
      </c>
    </row>
    <row r="53" spans="1:9" ht="26.4">
      <c r="A53" s="28" t="s">
        <v>194</v>
      </c>
      <c r="B53" s="46" t="s">
        <v>284</v>
      </c>
      <c r="C53" s="51" t="s">
        <v>161</v>
      </c>
      <c r="D53" s="21" t="s">
        <v>190</v>
      </c>
      <c r="E53" s="133" t="s">
        <v>213</v>
      </c>
      <c r="F53" s="134" t="s">
        <v>195</v>
      </c>
      <c r="G53" s="48">
        <f>G54</f>
        <v>120084.91</v>
      </c>
    </row>
    <row r="54" spans="1:9" ht="26.4">
      <c r="A54" s="28" t="s">
        <v>196</v>
      </c>
      <c r="B54" s="46" t="s">
        <v>284</v>
      </c>
      <c r="C54" s="51" t="s">
        <v>161</v>
      </c>
      <c r="D54" s="21" t="s">
        <v>190</v>
      </c>
      <c r="E54" s="133" t="s">
        <v>213</v>
      </c>
      <c r="F54" s="134" t="s">
        <v>197</v>
      </c>
      <c r="G54" s="48">
        <f>G55</f>
        <v>120084.91</v>
      </c>
    </row>
    <row r="55" spans="1:9" ht="26.4">
      <c r="A55" s="86" t="s">
        <v>200</v>
      </c>
      <c r="B55" s="46" t="s">
        <v>284</v>
      </c>
      <c r="C55" s="37" t="s">
        <v>161</v>
      </c>
      <c r="D55" s="37">
        <v>13</v>
      </c>
      <c r="E55" s="135" t="s">
        <v>215</v>
      </c>
      <c r="F55" s="116" t="s">
        <v>201</v>
      </c>
      <c r="G55" s="48">
        <v>120084.91</v>
      </c>
    </row>
    <row r="56" spans="1:9" ht="39.6">
      <c r="A56" s="140" t="s">
        <v>288</v>
      </c>
      <c r="B56" s="79" t="s">
        <v>284</v>
      </c>
      <c r="C56" s="130" t="s">
        <v>161</v>
      </c>
      <c r="D56" s="130">
        <v>13</v>
      </c>
      <c r="E56" s="150" t="s">
        <v>217</v>
      </c>
      <c r="F56" s="132"/>
      <c r="G56" s="85">
        <f>G57</f>
        <v>61837</v>
      </c>
    </row>
    <row r="57" spans="1:9">
      <c r="A57" s="124" t="s">
        <v>218</v>
      </c>
      <c r="B57" s="46" t="s">
        <v>284</v>
      </c>
      <c r="C57" s="37" t="s">
        <v>161</v>
      </c>
      <c r="D57" s="37">
        <v>13</v>
      </c>
      <c r="E57" s="135" t="s">
        <v>217</v>
      </c>
      <c r="F57" s="116" t="s">
        <v>219</v>
      </c>
      <c r="G57" s="48">
        <v>61837</v>
      </c>
    </row>
    <row r="58" spans="1:9">
      <c r="A58" s="136" t="s">
        <v>70</v>
      </c>
      <c r="B58" s="46" t="s">
        <v>284</v>
      </c>
      <c r="C58" s="37" t="s">
        <v>161</v>
      </c>
      <c r="D58" s="37">
        <v>13</v>
      </c>
      <c r="E58" s="135" t="s">
        <v>217</v>
      </c>
      <c r="F58" s="116" t="s">
        <v>220</v>
      </c>
      <c r="G58" s="48">
        <v>61837</v>
      </c>
      <c r="H58" s="137"/>
      <c r="I58" s="137"/>
    </row>
    <row r="59" spans="1:9">
      <c r="A59" s="157" t="s">
        <v>221</v>
      </c>
      <c r="B59" s="158" t="s">
        <v>284</v>
      </c>
      <c r="C59" s="158" t="s">
        <v>163</v>
      </c>
      <c r="D59" s="158"/>
      <c r="E59" s="160"/>
      <c r="F59" s="167"/>
      <c r="G59" s="156">
        <f>G60</f>
        <v>342800</v>
      </c>
      <c r="H59" s="120"/>
      <c r="I59" s="120"/>
    </row>
    <row r="60" spans="1:9">
      <c r="A60" s="28" t="s">
        <v>222</v>
      </c>
      <c r="B60" s="46" t="s">
        <v>284</v>
      </c>
      <c r="C60" s="46" t="s">
        <v>163</v>
      </c>
      <c r="D60" s="46" t="s">
        <v>223</v>
      </c>
      <c r="E60" s="47"/>
      <c r="F60" s="46"/>
      <c r="G60" s="48">
        <f>G61+G65</f>
        <v>342800</v>
      </c>
    </row>
    <row r="61" spans="1:9" ht="66">
      <c r="A61" s="28" t="s">
        <v>224</v>
      </c>
      <c r="B61" s="46" t="s">
        <v>284</v>
      </c>
      <c r="C61" s="46" t="s">
        <v>163</v>
      </c>
      <c r="D61" s="46" t="s">
        <v>223</v>
      </c>
      <c r="E61" s="88" t="s">
        <v>225</v>
      </c>
      <c r="F61" s="46"/>
      <c r="G61" s="48">
        <f>G62</f>
        <v>300637.01</v>
      </c>
    </row>
    <row r="62" spans="1:9" ht="52.8">
      <c r="A62" s="39" t="s">
        <v>168</v>
      </c>
      <c r="B62" s="46" t="s">
        <v>284</v>
      </c>
      <c r="C62" s="51" t="s">
        <v>163</v>
      </c>
      <c r="D62" s="51" t="s">
        <v>223</v>
      </c>
      <c r="E62" s="88" t="s">
        <v>225</v>
      </c>
      <c r="F62" s="46" t="s">
        <v>169</v>
      </c>
      <c r="G62" s="48">
        <f>G63+G64</f>
        <v>300637.01</v>
      </c>
    </row>
    <row r="63" spans="1:9" ht="26.4">
      <c r="A63" s="39" t="s">
        <v>170</v>
      </c>
      <c r="B63" s="46" t="s">
        <v>284</v>
      </c>
      <c r="C63" s="51" t="s">
        <v>163</v>
      </c>
      <c r="D63" s="51" t="s">
        <v>223</v>
      </c>
      <c r="E63" s="88" t="s">
        <v>225</v>
      </c>
      <c r="F63" s="51" t="s">
        <v>171</v>
      </c>
      <c r="G63" s="48">
        <v>230904</v>
      </c>
    </row>
    <row r="64" spans="1:9">
      <c r="A64" s="28" t="s">
        <v>172</v>
      </c>
      <c r="B64" s="46" t="s">
        <v>284</v>
      </c>
      <c r="C64" s="51" t="s">
        <v>163</v>
      </c>
      <c r="D64" s="51" t="s">
        <v>223</v>
      </c>
      <c r="E64" s="88" t="s">
        <v>225</v>
      </c>
      <c r="F64" s="51" t="s">
        <v>173</v>
      </c>
      <c r="G64" s="48">
        <v>69733.009999999995</v>
      </c>
    </row>
    <row r="65" spans="1:9" ht="39.6">
      <c r="A65" s="39" t="s">
        <v>174</v>
      </c>
      <c r="B65" s="46" t="s">
        <v>284</v>
      </c>
      <c r="C65" s="51" t="s">
        <v>163</v>
      </c>
      <c r="D65" s="51" t="s">
        <v>223</v>
      </c>
      <c r="E65" s="88" t="s">
        <v>225</v>
      </c>
      <c r="F65" s="51" t="s">
        <v>175</v>
      </c>
      <c r="G65" s="48">
        <f>G67</f>
        <v>42162.99</v>
      </c>
      <c r="H65" s="137"/>
      <c r="I65" s="137"/>
    </row>
    <row r="66" spans="1:9" ht="26.4">
      <c r="A66" s="39" t="s">
        <v>194</v>
      </c>
      <c r="B66" s="46" t="s">
        <v>284</v>
      </c>
      <c r="C66" s="51" t="s">
        <v>163</v>
      </c>
      <c r="D66" s="51" t="s">
        <v>223</v>
      </c>
      <c r="E66" s="88" t="s">
        <v>225</v>
      </c>
      <c r="F66" s="46" t="s">
        <v>195</v>
      </c>
      <c r="G66" s="48">
        <f>G67</f>
        <v>42162.99</v>
      </c>
      <c r="H66" s="137"/>
      <c r="I66" s="137"/>
    </row>
    <row r="67" spans="1:9" ht="26.4">
      <c r="A67" s="39" t="s">
        <v>196</v>
      </c>
      <c r="B67" s="46" t="s">
        <v>284</v>
      </c>
      <c r="C67" s="51" t="s">
        <v>163</v>
      </c>
      <c r="D67" s="51" t="s">
        <v>223</v>
      </c>
      <c r="E67" s="88" t="s">
        <v>225</v>
      </c>
      <c r="F67" s="46" t="s">
        <v>197</v>
      </c>
      <c r="G67" s="71">
        <f>G68</f>
        <v>42162.99</v>
      </c>
    </row>
    <row r="68" spans="1:9" ht="26.4">
      <c r="A68" s="39" t="s">
        <v>200</v>
      </c>
      <c r="B68" s="46" t="s">
        <v>284</v>
      </c>
      <c r="C68" s="51" t="s">
        <v>163</v>
      </c>
      <c r="D68" s="51" t="s">
        <v>223</v>
      </c>
      <c r="E68" s="88" t="s">
        <v>225</v>
      </c>
      <c r="F68" s="46" t="s">
        <v>201</v>
      </c>
      <c r="G68" s="48">
        <f>38062.99+4100</f>
        <v>42162.99</v>
      </c>
    </row>
    <row r="69" spans="1:9">
      <c r="A69" s="164" t="s">
        <v>226</v>
      </c>
      <c r="B69" s="158" t="s">
        <v>284</v>
      </c>
      <c r="C69" s="158" t="s">
        <v>223</v>
      </c>
      <c r="D69" s="158" t="s">
        <v>228</v>
      </c>
      <c r="E69" s="165"/>
      <c r="F69" s="166"/>
      <c r="G69" s="156">
        <f>G70</f>
        <v>66240</v>
      </c>
    </row>
    <row r="70" spans="1:9" ht="26.4">
      <c r="A70" s="39" t="s">
        <v>227</v>
      </c>
      <c r="B70" s="46" t="s">
        <v>284</v>
      </c>
      <c r="C70" s="46" t="s">
        <v>223</v>
      </c>
      <c r="D70" s="46" t="s">
        <v>228</v>
      </c>
      <c r="E70" s="82"/>
      <c r="F70" s="51"/>
      <c r="G70" s="48">
        <f>SUM(G71)</f>
        <v>66240</v>
      </c>
    </row>
    <row r="71" spans="1:9" ht="39.6">
      <c r="A71" s="39" t="s">
        <v>229</v>
      </c>
      <c r="B71" s="46" t="s">
        <v>284</v>
      </c>
      <c r="C71" s="46" t="s">
        <v>223</v>
      </c>
      <c r="D71" s="46" t="s">
        <v>228</v>
      </c>
      <c r="E71" s="82" t="s">
        <v>230</v>
      </c>
      <c r="F71" s="51"/>
      <c r="G71" s="48">
        <f>SUM(G72)</f>
        <v>66240</v>
      </c>
    </row>
    <row r="72" spans="1:9" ht="26.4">
      <c r="A72" s="39" t="s">
        <v>194</v>
      </c>
      <c r="B72" s="46" t="s">
        <v>284</v>
      </c>
      <c r="C72" s="46" t="s">
        <v>223</v>
      </c>
      <c r="D72" s="46" t="s">
        <v>228</v>
      </c>
      <c r="E72" s="82" t="s">
        <v>230</v>
      </c>
      <c r="F72" s="51" t="s">
        <v>195</v>
      </c>
      <c r="G72" s="48">
        <f>SUM(G73)</f>
        <v>66240</v>
      </c>
    </row>
    <row r="73" spans="1:9" ht="26.4">
      <c r="A73" s="39" t="s">
        <v>196</v>
      </c>
      <c r="B73" s="46" t="s">
        <v>284</v>
      </c>
      <c r="C73" s="46" t="s">
        <v>223</v>
      </c>
      <c r="D73" s="46" t="s">
        <v>228</v>
      </c>
      <c r="E73" s="82" t="s">
        <v>230</v>
      </c>
      <c r="F73" s="51" t="s">
        <v>197</v>
      </c>
      <c r="G73" s="48">
        <f>G74</f>
        <v>66240</v>
      </c>
    </row>
    <row r="74" spans="1:9" ht="26.4">
      <c r="A74" s="39" t="s">
        <v>200</v>
      </c>
      <c r="B74" s="46" t="s">
        <v>284</v>
      </c>
      <c r="C74" s="46" t="s">
        <v>223</v>
      </c>
      <c r="D74" s="46" t="s">
        <v>228</v>
      </c>
      <c r="E74" s="82" t="s">
        <v>230</v>
      </c>
      <c r="F74" s="51" t="s">
        <v>201</v>
      </c>
      <c r="G74" s="71">
        <v>66240</v>
      </c>
      <c r="H74" s="138"/>
      <c r="I74" s="138"/>
    </row>
    <row r="75" spans="1:9" ht="17.399999999999999">
      <c r="A75" s="225" t="s">
        <v>328</v>
      </c>
      <c r="B75" s="158" t="s">
        <v>284</v>
      </c>
      <c r="C75" s="158" t="s">
        <v>329</v>
      </c>
      <c r="D75" s="158"/>
      <c r="E75" s="228"/>
      <c r="F75" s="168"/>
      <c r="G75" s="161">
        <f>G76</f>
        <v>150000</v>
      </c>
      <c r="H75" s="138"/>
      <c r="I75" s="138"/>
    </row>
    <row r="76" spans="1:9" ht="17.399999999999999">
      <c r="A76" s="39" t="s">
        <v>330</v>
      </c>
      <c r="B76" s="46" t="s">
        <v>284</v>
      </c>
      <c r="C76" s="46" t="s">
        <v>329</v>
      </c>
      <c r="D76" s="46" t="s">
        <v>331</v>
      </c>
      <c r="E76" s="82"/>
      <c r="F76" s="51"/>
      <c r="G76" s="71">
        <f>G77</f>
        <v>150000</v>
      </c>
      <c r="H76" s="138"/>
      <c r="I76" s="138"/>
    </row>
    <row r="77" spans="1:9" ht="52.8">
      <c r="A77" s="39" t="s">
        <v>332</v>
      </c>
      <c r="B77" s="46" t="s">
        <v>284</v>
      </c>
      <c r="C77" s="46" t="s">
        <v>329</v>
      </c>
      <c r="D77" s="46" t="s">
        <v>331</v>
      </c>
      <c r="E77" s="82" t="s">
        <v>333</v>
      </c>
      <c r="F77" s="51"/>
      <c r="G77" s="71">
        <f>G78</f>
        <v>150000</v>
      </c>
      <c r="H77" s="138"/>
      <c r="I77" s="138"/>
    </row>
    <row r="78" spans="1:9" ht="26.4">
      <c r="A78" s="39" t="s">
        <v>334</v>
      </c>
      <c r="B78" s="46" t="s">
        <v>284</v>
      </c>
      <c r="C78" s="46" t="s">
        <v>329</v>
      </c>
      <c r="D78" s="46" t="s">
        <v>331</v>
      </c>
      <c r="E78" s="82" t="s">
        <v>333</v>
      </c>
      <c r="F78" s="51" t="s">
        <v>195</v>
      </c>
      <c r="G78" s="71">
        <f>G79</f>
        <v>150000</v>
      </c>
      <c r="H78" s="138"/>
      <c r="I78" s="138"/>
    </row>
    <row r="79" spans="1:9" ht="26.4">
      <c r="A79" s="39" t="s">
        <v>335</v>
      </c>
      <c r="B79" s="46" t="s">
        <v>284</v>
      </c>
      <c r="C79" s="46" t="s">
        <v>329</v>
      </c>
      <c r="D79" s="46" t="s">
        <v>331</v>
      </c>
      <c r="E79" s="82" t="s">
        <v>333</v>
      </c>
      <c r="F79" s="51" t="s">
        <v>197</v>
      </c>
      <c r="G79" s="71">
        <f>G80</f>
        <v>150000</v>
      </c>
      <c r="H79" s="138"/>
      <c r="I79" s="138"/>
    </row>
    <row r="80" spans="1:9" ht="17.399999999999999">
      <c r="A80" s="39" t="s">
        <v>336</v>
      </c>
      <c r="B80" s="224" t="s">
        <v>284</v>
      </c>
      <c r="C80" s="217" t="s">
        <v>329</v>
      </c>
      <c r="D80" s="46" t="s">
        <v>331</v>
      </c>
      <c r="E80" s="82" t="s">
        <v>333</v>
      </c>
      <c r="F80" s="218" t="s">
        <v>201</v>
      </c>
      <c r="G80" s="71">
        <v>150000</v>
      </c>
      <c r="H80" s="138"/>
      <c r="I80" s="138"/>
    </row>
    <row r="81" spans="1:7">
      <c r="A81" s="153" t="s">
        <v>231</v>
      </c>
      <c r="B81" s="154" t="s">
        <v>284</v>
      </c>
      <c r="C81" s="162" t="s">
        <v>232</v>
      </c>
      <c r="D81" s="226"/>
      <c r="E81" s="227"/>
      <c r="F81" s="163"/>
      <c r="G81" s="161">
        <f>G82</f>
        <v>5356539.88</v>
      </c>
    </row>
    <row r="82" spans="1:7">
      <c r="A82" s="128" t="s">
        <v>234</v>
      </c>
      <c r="B82" s="79" t="s">
        <v>284</v>
      </c>
      <c r="C82" s="130" t="s">
        <v>232</v>
      </c>
      <c r="D82" s="126" t="s">
        <v>233</v>
      </c>
      <c r="E82" s="151"/>
      <c r="F82" s="146"/>
      <c r="G82" s="99">
        <f>G83</f>
        <v>5356539.88</v>
      </c>
    </row>
    <row r="83" spans="1:7" ht="39.6">
      <c r="A83" s="98" t="s">
        <v>235</v>
      </c>
      <c r="B83" s="79" t="s">
        <v>284</v>
      </c>
      <c r="C83" s="76" t="s">
        <v>232</v>
      </c>
      <c r="D83" s="79" t="s">
        <v>223</v>
      </c>
      <c r="E83" s="77"/>
      <c r="F83" s="79"/>
      <c r="G83" s="99">
        <f>SUM(G84+G90+G94+G99)</f>
        <v>5356539.88</v>
      </c>
    </row>
    <row r="84" spans="1:7" ht="39.6">
      <c r="A84" s="97" t="s">
        <v>237</v>
      </c>
      <c r="B84" s="46" t="s">
        <v>284</v>
      </c>
      <c r="C84" s="51" t="s">
        <v>232</v>
      </c>
      <c r="D84" s="46" t="s">
        <v>223</v>
      </c>
      <c r="E84" s="49" t="s">
        <v>238</v>
      </c>
      <c r="F84" s="40"/>
      <c r="G84" s="99">
        <f>G85</f>
        <v>800000</v>
      </c>
    </row>
    <row r="85" spans="1:7" ht="26.4">
      <c r="A85" s="39" t="s">
        <v>194</v>
      </c>
      <c r="B85" s="46" t="s">
        <v>284</v>
      </c>
      <c r="C85" s="51" t="s">
        <v>232</v>
      </c>
      <c r="D85" s="46" t="s">
        <v>223</v>
      </c>
      <c r="E85" s="49" t="s">
        <v>238</v>
      </c>
      <c r="F85" s="46" t="s">
        <v>195</v>
      </c>
      <c r="G85" s="71">
        <f>G86</f>
        <v>800000</v>
      </c>
    </row>
    <row r="86" spans="1:7" ht="26.4">
      <c r="A86" s="39" t="s">
        <v>196</v>
      </c>
      <c r="B86" s="46" t="s">
        <v>284</v>
      </c>
      <c r="C86" s="51" t="s">
        <v>232</v>
      </c>
      <c r="D86" s="46" t="s">
        <v>223</v>
      </c>
      <c r="E86" s="49" t="s">
        <v>238</v>
      </c>
      <c r="F86" s="46" t="s">
        <v>197</v>
      </c>
      <c r="G86" s="71">
        <f>G87</f>
        <v>800000</v>
      </c>
    </row>
    <row r="87" spans="1:7" ht="26.4">
      <c r="A87" s="39" t="s">
        <v>200</v>
      </c>
      <c r="B87" s="46" t="s">
        <v>284</v>
      </c>
      <c r="C87" s="51" t="s">
        <v>232</v>
      </c>
      <c r="D87" s="46" t="s">
        <v>223</v>
      </c>
      <c r="E87" s="49" t="s">
        <v>238</v>
      </c>
      <c r="F87" s="46" t="s">
        <v>201</v>
      </c>
      <c r="G87" s="71">
        <v>800000</v>
      </c>
    </row>
    <row r="88" spans="1:7" ht="105.6">
      <c r="A88" s="98" t="s">
        <v>243</v>
      </c>
      <c r="B88" s="51" t="s">
        <v>284</v>
      </c>
      <c r="C88" s="46" t="s">
        <v>232</v>
      </c>
      <c r="D88" s="46" t="s">
        <v>223</v>
      </c>
      <c r="E88" s="49" t="s">
        <v>244</v>
      </c>
      <c r="F88" s="99"/>
      <c r="G88" s="139">
        <f>G89</f>
        <v>729998.4</v>
      </c>
    </row>
    <row r="89" spans="1:7" ht="26.4">
      <c r="A89" s="39" t="s">
        <v>194</v>
      </c>
      <c r="B89" s="51" t="s">
        <v>284</v>
      </c>
      <c r="C89" s="46" t="s">
        <v>232</v>
      </c>
      <c r="D89" s="46" t="s">
        <v>223</v>
      </c>
      <c r="E89" s="49" t="s">
        <v>244</v>
      </c>
      <c r="F89" s="147">
        <v>200</v>
      </c>
      <c r="G89" s="71">
        <f>G90</f>
        <v>729998.4</v>
      </c>
    </row>
    <row r="90" spans="1:7" ht="26.4">
      <c r="A90" s="39" t="s">
        <v>196</v>
      </c>
      <c r="B90" s="51" t="s">
        <v>284</v>
      </c>
      <c r="C90" s="46" t="s">
        <v>232</v>
      </c>
      <c r="D90" s="46" t="s">
        <v>223</v>
      </c>
      <c r="E90" s="49" t="s">
        <v>244</v>
      </c>
      <c r="F90" s="147">
        <v>240</v>
      </c>
      <c r="G90" s="71">
        <f>G91</f>
        <v>729998.4</v>
      </c>
    </row>
    <row r="91" spans="1:7" ht="26.4">
      <c r="A91" s="39" t="s">
        <v>200</v>
      </c>
      <c r="B91" s="51" t="s">
        <v>284</v>
      </c>
      <c r="C91" s="46" t="s">
        <v>232</v>
      </c>
      <c r="D91" s="46" t="s">
        <v>223</v>
      </c>
      <c r="E91" s="49" t="s">
        <v>244</v>
      </c>
      <c r="F91" s="147">
        <v>244</v>
      </c>
      <c r="G91" s="71">
        <v>729998.4</v>
      </c>
    </row>
    <row r="92" spans="1:7" ht="105.6">
      <c r="A92" s="212" t="s">
        <v>246</v>
      </c>
      <c r="B92" s="76" t="s">
        <v>284</v>
      </c>
      <c r="C92" s="79" t="s">
        <v>232</v>
      </c>
      <c r="D92" s="46" t="s">
        <v>223</v>
      </c>
      <c r="E92" s="77" t="s">
        <v>245</v>
      </c>
      <c r="F92" s="148"/>
      <c r="G92" s="99">
        <f>G94</f>
        <v>2246541.48</v>
      </c>
    </row>
    <row r="93" spans="1:7" ht="92.4">
      <c r="A93" s="102" t="s">
        <v>246</v>
      </c>
      <c r="B93" s="51" t="s">
        <v>284</v>
      </c>
      <c r="C93" s="46" t="s">
        <v>232</v>
      </c>
      <c r="D93" s="46" t="s">
        <v>223</v>
      </c>
      <c r="E93" s="149" t="s">
        <v>245</v>
      </c>
      <c r="F93" s="148"/>
      <c r="G93" s="71">
        <f>G94</f>
        <v>2246541.48</v>
      </c>
    </row>
    <row r="94" spans="1:7" ht="26.4">
      <c r="A94" s="39" t="s">
        <v>194</v>
      </c>
      <c r="B94" s="51" t="s">
        <v>284</v>
      </c>
      <c r="C94" s="46" t="s">
        <v>232</v>
      </c>
      <c r="D94" s="46" t="s">
        <v>223</v>
      </c>
      <c r="E94" s="77" t="s">
        <v>245</v>
      </c>
      <c r="F94" s="147">
        <v>200</v>
      </c>
      <c r="G94" s="71">
        <f>G95</f>
        <v>2246541.48</v>
      </c>
    </row>
    <row r="95" spans="1:7" ht="26.4">
      <c r="A95" s="39" t="s">
        <v>196</v>
      </c>
      <c r="B95" s="51" t="s">
        <v>284</v>
      </c>
      <c r="C95" s="46" t="s">
        <v>232</v>
      </c>
      <c r="D95" s="46" t="s">
        <v>223</v>
      </c>
      <c r="E95" s="77" t="s">
        <v>245</v>
      </c>
      <c r="F95" s="147">
        <v>240</v>
      </c>
      <c r="G95" s="71">
        <f>G96</f>
        <v>2246541.48</v>
      </c>
    </row>
    <row r="96" spans="1:7" ht="26.4">
      <c r="A96" s="39" t="s">
        <v>200</v>
      </c>
      <c r="B96" s="51" t="s">
        <v>284</v>
      </c>
      <c r="C96" s="46" t="s">
        <v>232</v>
      </c>
      <c r="D96" s="46" t="s">
        <v>223</v>
      </c>
      <c r="E96" s="77" t="s">
        <v>245</v>
      </c>
      <c r="F96" s="147">
        <v>244</v>
      </c>
      <c r="G96" s="71">
        <v>2246541.48</v>
      </c>
    </row>
    <row r="97" spans="1:7" ht="52.8">
      <c r="A97" s="75" t="s">
        <v>247</v>
      </c>
      <c r="B97" s="76" t="s">
        <v>284</v>
      </c>
      <c r="C97" s="79" t="s">
        <v>232</v>
      </c>
      <c r="D97" s="46" t="s">
        <v>223</v>
      </c>
      <c r="E97" s="77" t="s">
        <v>248</v>
      </c>
      <c r="G97" s="99">
        <f>G98</f>
        <v>1580000</v>
      </c>
    </row>
    <row r="98" spans="1:7" ht="26.4">
      <c r="A98" s="39" t="s">
        <v>194</v>
      </c>
      <c r="B98" s="51" t="s">
        <v>284</v>
      </c>
      <c r="C98" s="46" t="s">
        <v>232</v>
      </c>
      <c r="D98" s="46" t="s">
        <v>223</v>
      </c>
      <c r="E98" s="49" t="s">
        <v>248</v>
      </c>
      <c r="F98" s="46" t="s">
        <v>195</v>
      </c>
      <c r="G98" s="71">
        <f>G99</f>
        <v>1580000</v>
      </c>
    </row>
    <row r="99" spans="1:7" ht="26.4">
      <c r="A99" s="39" t="s">
        <v>196</v>
      </c>
      <c r="B99" s="51" t="s">
        <v>284</v>
      </c>
      <c r="C99" s="46" t="s">
        <v>232</v>
      </c>
      <c r="D99" s="46" t="s">
        <v>223</v>
      </c>
      <c r="E99" s="49" t="s">
        <v>248</v>
      </c>
      <c r="F99" s="46" t="s">
        <v>197</v>
      </c>
      <c r="G99" s="71">
        <f>G100</f>
        <v>1580000</v>
      </c>
    </row>
    <row r="100" spans="1:7" ht="26.4">
      <c r="A100" s="39" t="s">
        <v>200</v>
      </c>
      <c r="B100" s="51" t="s">
        <v>284</v>
      </c>
      <c r="C100" s="46" t="s">
        <v>232</v>
      </c>
      <c r="D100" s="46" t="s">
        <v>223</v>
      </c>
      <c r="E100" s="49" t="s">
        <v>248</v>
      </c>
      <c r="F100" s="46" t="s">
        <v>201</v>
      </c>
      <c r="G100" s="71">
        <v>1580000</v>
      </c>
    </row>
    <row r="101" spans="1:7">
      <c r="A101" s="206" t="s">
        <v>239</v>
      </c>
      <c r="B101" s="158" t="s">
        <v>284</v>
      </c>
      <c r="C101" s="168" t="s">
        <v>240</v>
      </c>
      <c r="D101" s="158"/>
      <c r="E101" s="207"/>
      <c r="F101" s="158"/>
      <c r="G101" s="156">
        <f>G102</f>
        <v>24000</v>
      </c>
    </row>
    <row r="102" spans="1:7">
      <c r="A102" s="39" t="s">
        <v>241</v>
      </c>
      <c r="B102" s="46" t="s">
        <v>284</v>
      </c>
      <c r="C102" s="46" t="s">
        <v>240</v>
      </c>
      <c r="D102" s="46" t="s">
        <v>161</v>
      </c>
      <c r="E102" s="101"/>
      <c r="F102" s="46"/>
      <c r="G102" s="71">
        <f>G103</f>
        <v>24000</v>
      </c>
    </row>
    <row r="103" spans="1:7" ht="40.200000000000003">
      <c r="A103" s="100" t="s">
        <v>249</v>
      </c>
      <c r="B103" s="46" t="s">
        <v>284</v>
      </c>
      <c r="C103" s="46" t="s">
        <v>240</v>
      </c>
      <c r="D103" s="46" t="s">
        <v>161</v>
      </c>
      <c r="E103" s="101" t="s">
        <v>250</v>
      </c>
      <c r="F103" s="46"/>
      <c r="G103" s="71">
        <f>G105</f>
        <v>24000</v>
      </c>
    </row>
    <row r="104" spans="1:7" ht="53.4">
      <c r="A104" s="100" t="s">
        <v>251</v>
      </c>
      <c r="B104" s="46" t="s">
        <v>284</v>
      </c>
      <c r="C104" s="46" t="s">
        <v>240</v>
      </c>
      <c r="D104" s="46" t="s">
        <v>161</v>
      </c>
      <c r="E104" s="101" t="s">
        <v>242</v>
      </c>
      <c r="F104" s="46"/>
      <c r="G104" s="71">
        <v>20000</v>
      </c>
    </row>
    <row r="105" spans="1:7" ht="26.4">
      <c r="A105" s="39" t="s">
        <v>194</v>
      </c>
      <c r="B105" s="46" t="s">
        <v>284</v>
      </c>
      <c r="C105" s="46" t="s">
        <v>240</v>
      </c>
      <c r="D105" s="46" t="s">
        <v>161</v>
      </c>
      <c r="E105" s="101" t="s">
        <v>242</v>
      </c>
      <c r="F105" s="46" t="s">
        <v>195</v>
      </c>
      <c r="G105" s="71">
        <f>G106</f>
        <v>24000</v>
      </c>
    </row>
    <row r="106" spans="1:7" ht="26.4">
      <c r="A106" s="39" t="s">
        <v>196</v>
      </c>
      <c r="B106" s="46" t="s">
        <v>284</v>
      </c>
      <c r="C106" s="46" t="s">
        <v>240</v>
      </c>
      <c r="D106" s="46" t="s">
        <v>161</v>
      </c>
      <c r="E106" s="101" t="s">
        <v>242</v>
      </c>
      <c r="F106" s="46" t="s">
        <v>197</v>
      </c>
      <c r="G106" s="71">
        <f>G107</f>
        <v>24000</v>
      </c>
    </row>
    <row r="107" spans="1:7" ht="26.4">
      <c r="A107" s="39" t="s">
        <v>200</v>
      </c>
      <c r="B107" s="46" t="s">
        <v>284</v>
      </c>
      <c r="C107" s="46" t="s">
        <v>240</v>
      </c>
      <c r="D107" s="46" t="s">
        <v>161</v>
      </c>
      <c r="E107" s="101" t="s">
        <v>242</v>
      </c>
      <c r="F107" s="46" t="s">
        <v>201</v>
      </c>
      <c r="G107" s="71">
        <v>24000</v>
      </c>
    </row>
    <row r="108" spans="1:7">
      <c r="A108" s="157" t="s">
        <v>252</v>
      </c>
      <c r="B108" s="158" t="s">
        <v>284</v>
      </c>
      <c r="C108" s="158" t="s">
        <v>228</v>
      </c>
      <c r="D108" s="160"/>
      <c r="E108" s="159"/>
      <c r="F108" s="152"/>
      <c r="G108" s="161">
        <f>G109</f>
        <v>84297.44</v>
      </c>
    </row>
    <row r="109" spans="1:7">
      <c r="A109" s="28" t="s">
        <v>253</v>
      </c>
      <c r="B109" s="46" t="s">
        <v>284</v>
      </c>
      <c r="C109" s="46" t="s">
        <v>228</v>
      </c>
      <c r="D109" s="46" t="s">
        <v>161</v>
      </c>
      <c r="E109" s="40"/>
      <c r="F109" s="148"/>
      <c r="G109" s="71">
        <f>G110</f>
        <v>84297.44</v>
      </c>
    </row>
    <row r="110" spans="1:7" ht="53.4">
      <c r="A110" s="100" t="s">
        <v>254</v>
      </c>
      <c r="B110" s="46" t="s">
        <v>284</v>
      </c>
      <c r="C110" s="46" t="s">
        <v>228</v>
      </c>
      <c r="D110" s="46" t="s">
        <v>161</v>
      </c>
      <c r="E110" s="49" t="s">
        <v>255</v>
      </c>
      <c r="F110" s="148"/>
      <c r="G110" s="71">
        <f>G111</f>
        <v>84297.44</v>
      </c>
    </row>
    <row r="111" spans="1:7">
      <c r="A111" s="100" t="s">
        <v>256</v>
      </c>
      <c r="B111" s="46" t="s">
        <v>284</v>
      </c>
      <c r="C111" s="46" t="s">
        <v>228</v>
      </c>
      <c r="D111" s="46" t="s">
        <v>161</v>
      </c>
      <c r="E111" s="49" t="s">
        <v>255</v>
      </c>
      <c r="F111" s="46" t="s">
        <v>257</v>
      </c>
      <c r="G111" s="71">
        <f>G112</f>
        <v>84297.44</v>
      </c>
    </row>
    <row r="112" spans="1:7">
      <c r="A112" s="100" t="s">
        <v>258</v>
      </c>
      <c r="B112" s="46" t="s">
        <v>284</v>
      </c>
      <c r="C112" s="46" t="s">
        <v>228</v>
      </c>
      <c r="D112" s="46" t="s">
        <v>161</v>
      </c>
      <c r="E112" s="49" t="s">
        <v>255</v>
      </c>
      <c r="F112" s="46" t="s">
        <v>259</v>
      </c>
      <c r="G112" s="71">
        <f>SUM(G113)</f>
        <v>84297.44</v>
      </c>
    </row>
    <row r="113" spans="1:7">
      <c r="A113" s="28" t="s">
        <v>260</v>
      </c>
      <c r="B113" s="46" t="s">
        <v>284</v>
      </c>
      <c r="C113" s="46" t="s">
        <v>228</v>
      </c>
      <c r="D113" s="46" t="s">
        <v>161</v>
      </c>
      <c r="E113" s="49" t="s">
        <v>255</v>
      </c>
      <c r="F113" s="46" t="s">
        <v>261</v>
      </c>
      <c r="G113" s="71">
        <v>84297.44</v>
      </c>
    </row>
    <row r="114" spans="1:7">
      <c r="A114" s="153" t="s">
        <v>262</v>
      </c>
      <c r="B114" s="154" t="s">
        <v>284</v>
      </c>
      <c r="C114" s="154" t="s">
        <v>183</v>
      </c>
      <c r="D114" s="155"/>
      <c r="E114" s="154"/>
      <c r="F114" s="152"/>
      <c r="G114" s="156">
        <f>G115</f>
        <v>0</v>
      </c>
    </row>
    <row r="115" spans="1:7">
      <c r="A115" s="50" t="s">
        <v>263</v>
      </c>
      <c r="B115" s="46" t="s">
        <v>284</v>
      </c>
      <c r="C115" s="46" t="s">
        <v>183</v>
      </c>
      <c r="D115" s="101"/>
      <c r="E115" s="46"/>
      <c r="G115" s="48">
        <f>G116</f>
        <v>0</v>
      </c>
    </row>
    <row r="116" spans="1:7" ht="53.4">
      <c r="A116" s="100" t="s">
        <v>264</v>
      </c>
      <c r="B116" s="46" t="s">
        <v>284</v>
      </c>
      <c r="C116" s="46" t="s">
        <v>183</v>
      </c>
      <c r="D116" s="46" t="s">
        <v>163</v>
      </c>
      <c r="E116" s="101" t="s">
        <v>265</v>
      </c>
      <c r="F116" s="148"/>
      <c r="G116" s="48">
        <f>SUM(G117)</f>
        <v>0</v>
      </c>
    </row>
    <row r="117" spans="1:7" ht="53.4">
      <c r="A117" s="100" t="s">
        <v>266</v>
      </c>
      <c r="B117" s="46" t="s">
        <v>284</v>
      </c>
      <c r="C117" s="46" t="s">
        <v>183</v>
      </c>
      <c r="D117" s="46" t="s">
        <v>163</v>
      </c>
      <c r="E117" s="101" t="s">
        <v>267</v>
      </c>
      <c r="F117" s="148"/>
      <c r="G117" s="48">
        <f>SUM(G118)</f>
        <v>0</v>
      </c>
    </row>
    <row r="118" spans="1:7" ht="26.4">
      <c r="A118" s="39" t="s">
        <v>194</v>
      </c>
      <c r="B118" s="46" t="s">
        <v>284</v>
      </c>
      <c r="C118" s="46" t="s">
        <v>183</v>
      </c>
      <c r="D118" s="46" t="s">
        <v>163</v>
      </c>
      <c r="E118" s="101" t="s">
        <v>267</v>
      </c>
      <c r="F118" s="46" t="s">
        <v>195</v>
      </c>
      <c r="G118" s="48">
        <f>G119</f>
        <v>0</v>
      </c>
    </row>
    <row r="119" spans="1:7" ht="26.4">
      <c r="A119" s="39" t="s">
        <v>196</v>
      </c>
      <c r="B119" s="46" t="s">
        <v>284</v>
      </c>
      <c r="C119" s="46" t="s">
        <v>183</v>
      </c>
      <c r="D119" s="46" t="s">
        <v>163</v>
      </c>
      <c r="E119" s="101" t="s">
        <v>267</v>
      </c>
      <c r="F119" s="46" t="s">
        <v>197</v>
      </c>
      <c r="G119" s="48">
        <f>G120</f>
        <v>0</v>
      </c>
    </row>
    <row r="120" spans="1:7" ht="26.4">
      <c r="A120" s="39" t="s">
        <v>200</v>
      </c>
      <c r="B120" s="46" t="s">
        <v>284</v>
      </c>
      <c r="C120" s="46" t="s">
        <v>183</v>
      </c>
      <c r="D120" s="46" t="s">
        <v>163</v>
      </c>
      <c r="E120" s="101" t="s">
        <v>267</v>
      </c>
      <c r="F120" s="46" t="s">
        <v>201</v>
      </c>
      <c r="G120" s="48">
        <v>0</v>
      </c>
    </row>
  </sheetData>
  <mergeCells count="5">
    <mergeCell ref="E1:G1"/>
    <mergeCell ref="D2:G2"/>
    <mergeCell ref="A4:I4"/>
    <mergeCell ref="A5:G5"/>
    <mergeCell ref="A6:G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I76"/>
  <sheetViews>
    <sheetView zoomScale="95" zoomScaleNormal="95" workbookViewId="0">
      <selection activeCell="H8" sqref="H8"/>
    </sheetView>
  </sheetViews>
  <sheetFormatPr defaultRowHeight="14.4"/>
  <cols>
    <col min="1" max="1" width="53.109375" customWidth="1"/>
    <col min="2" max="2" width="8.21875" customWidth="1"/>
    <col min="3" max="3" width="6.88671875" customWidth="1"/>
    <col min="4" max="4" width="9" customWidth="1"/>
    <col min="5" max="5" width="12.109375" customWidth="1"/>
    <col min="6" max="6" width="7.88671875" customWidth="1"/>
    <col min="7" max="7" width="14.21875" customWidth="1"/>
    <col min="8" max="8" width="15.44140625" customWidth="1"/>
  </cols>
  <sheetData>
    <row r="1" spans="1:9" ht="15.6">
      <c r="A1" s="32"/>
      <c r="B1" s="32"/>
      <c r="C1" s="33"/>
      <c r="D1" s="33"/>
      <c r="E1" s="258" t="s">
        <v>318</v>
      </c>
      <c r="F1" s="258"/>
      <c r="G1" s="258"/>
      <c r="H1" s="258"/>
    </row>
    <row r="2" spans="1:9" ht="75" customHeight="1">
      <c r="A2" s="32"/>
      <c r="B2" s="32"/>
      <c r="C2" s="33"/>
      <c r="D2" s="33"/>
      <c r="E2" s="260" t="s">
        <v>319</v>
      </c>
      <c r="F2" s="260"/>
      <c r="G2" s="260"/>
      <c r="H2" s="260"/>
    </row>
    <row r="3" spans="1:9" ht="15.6">
      <c r="A3" s="32"/>
      <c r="B3" s="32"/>
      <c r="C3" s="33"/>
      <c r="D3" s="33"/>
      <c r="E3" s="34"/>
      <c r="F3" s="34"/>
      <c r="G3" s="34"/>
      <c r="H3" s="34"/>
    </row>
    <row r="4" spans="1:9" ht="28.8" customHeight="1">
      <c r="A4" s="271" t="s">
        <v>325</v>
      </c>
      <c r="B4" s="267"/>
      <c r="C4" s="267"/>
      <c r="D4" s="267"/>
      <c r="E4" s="267"/>
      <c r="F4" s="267"/>
      <c r="G4" s="267"/>
      <c r="H4" s="267"/>
      <c r="I4" s="267"/>
    </row>
    <row r="5" spans="1:9">
      <c r="A5" s="267"/>
      <c r="B5" s="267"/>
      <c r="C5" s="267"/>
      <c r="D5" s="267"/>
      <c r="E5" s="267"/>
      <c r="F5" s="267"/>
      <c r="G5" s="267"/>
      <c r="H5" s="267"/>
    </row>
    <row r="6" spans="1:9" ht="15.6">
      <c r="A6" s="268"/>
      <c r="B6" s="268"/>
      <c r="C6" s="268"/>
      <c r="D6" s="268"/>
      <c r="E6" s="268"/>
      <c r="F6" s="268"/>
      <c r="G6" s="268"/>
      <c r="H6" s="268"/>
    </row>
    <row r="7" spans="1:9" ht="52.8">
      <c r="A7" s="22" t="s">
        <v>4</v>
      </c>
      <c r="B7" s="22" t="s">
        <v>283</v>
      </c>
      <c r="C7" s="37" t="s">
        <v>154</v>
      </c>
      <c r="D7" s="37" t="s">
        <v>155</v>
      </c>
      <c r="E7" s="22" t="s">
        <v>156</v>
      </c>
      <c r="F7" s="37" t="s">
        <v>157</v>
      </c>
      <c r="G7" s="37" t="s">
        <v>88</v>
      </c>
      <c r="H7" s="22" t="s">
        <v>89</v>
      </c>
    </row>
    <row r="8" spans="1:9">
      <c r="A8" s="39" t="s">
        <v>159</v>
      </c>
      <c r="B8" s="46" t="s">
        <v>284</v>
      </c>
      <c r="C8" s="40"/>
      <c r="D8" s="40"/>
      <c r="E8" s="28"/>
      <c r="F8" s="194"/>
      <c r="G8" s="41">
        <f>G9+G37+G47+G53+G60+G65+G71</f>
        <v>4321450.0000000009</v>
      </c>
      <c r="H8" s="41">
        <f>SUM(H9+H37+H53+H60+H66+H72+H47)</f>
        <v>3095704.9999999995</v>
      </c>
      <c r="I8" s="117"/>
    </row>
    <row r="9" spans="1:9">
      <c r="A9" s="42" t="s">
        <v>160</v>
      </c>
      <c r="B9" s="53" t="s">
        <v>284</v>
      </c>
      <c r="C9" s="43" t="s">
        <v>161</v>
      </c>
      <c r="D9" s="43"/>
      <c r="E9" s="44"/>
      <c r="F9" s="195"/>
      <c r="G9" s="45">
        <f>SUM(G10+G17+G21)</f>
        <v>3169002.72</v>
      </c>
      <c r="H9" s="45">
        <f>SUM(H10+H17+H21)</f>
        <v>2353457.7199999997</v>
      </c>
      <c r="I9" s="118"/>
    </row>
    <row r="10" spans="1:9" ht="52.8">
      <c r="A10" s="28" t="s">
        <v>162</v>
      </c>
      <c r="B10" s="46" t="s">
        <v>284</v>
      </c>
      <c r="C10" s="46" t="s">
        <v>161</v>
      </c>
      <c r="D10" s="46" t="s">
        <v>163</v>
      </c>
      <c r="E10" s="47"/>
      <c r="F10" s="46"/>
      <c r="G10" s="48">
        <f>G12</f>
        <v>565792.68999999994</v>
      </c>
      <c r="H10" s="48">
        <f>H12</f>
        <v>565792.68999999994</v>
      </c>
      <c r="I10" s="118"/>
    </row>
    <row r="11" spans="1:9" ht="66">
      <c r="A11" s="28" t="s">
        <v>164</v>
      </c>
      <c r="B11" s="46" t="s">
        <v>284</v>
      </c>
      <c r="C11" s="46" t="s">
        <v>161</v>
      </c>
      <c r="D11" s="46" t="s">
        <v>163</v>
      </c>
      <c r="E11" s="49" t="s">
        <v>165</v>
      </c>
      <c r="F11" s="46"/>
      <c r="G11" s="48">
        <f t="shared" ref="G11:H13" si="0">G12</f>
        <v>565792.68999999994</v>
      </c>
      <c r="H11" s="48">
        <f t="shared" si="0"/>
        <v>565792.68999999994</v>
      </c>
      <c r="I11" s="118"/>
    </row>
    <row r="12" spans="1:9" ht="105.6">
      <c r="A12" s="50" t="s">
        <v>166</v>
      </c>
      <c r="B12" s="46" t="s">
        <v>284</v>
      </c>
      <c r="C12" s="46" t="s">
        <v>161</v>
      </c>
      <c r="D12" s="46" t="s">
        <v>163</v>
      </c>
      <c r="E12" s="49" t="s">
        <v>167</v>
      </c>
      <c r="F12" s="46"/>
      <c r="G12" s="48">
        <f t="shared" si="0"/>
        <v>565792.68999999994</v>
      </c>
      <c r="H12" s="48">
        <f t="shared" si="0"/>
        <v>565792.68999999994</v>
      </c>
    </row>
    <row r="13" spans="1:9" ht="52.8">
      <c r="A13" s="39" t="s">
        <v>168</v>
      </c>
      <c r="B13" s="46" t="s">
        <v>284</v>
      </c>
      <c r="C13" s="51" t="s">
        <v>161</v>
      </c>
      <c r="D13" s="51" t="s">
        <v>163</v>
      </c>
      <c r="E13" s="49" t="s">
        <v>167</v>
      </c>
      <c r="F13" s="51" t="s">
        <v>169</v>
      </c>
      <c r="G13" s="48">
        <f>G14</f>
        <v>565792.68999999994</v>
      </c>
      <c r="H13" s="48">
        <f t="shared" si="0"/>
        <v>565792.68999999994</v>
      </c>
    </row>
    <row r="14" spans="1:9" ht="26.4">
      <c r="A14" s="39" t="s">
        <v>170</v>
      </c>
      <c r="B14" s="46" t="s">
        <v>284</v>
      </c>
      <c r="C14" s="51" t="s">
        <v>161</v>
      </c>
      <c r="D14" s="51" t="s">
        <v>163</v>
      </c>
      <c r="E14" s="49" t="s">
        <v>167</v>
      </c>
      <c r="F14" s="51" t="s">
        <v>171</v>
      </c>
      <c r="G14" s="48">
        <f>G15+G16</f>
        <v>565792.68999999994</v>
      </c>
      <c r="H14" s="48">
        <f>H15+H16</f>
        <v>565792.68999999994</v>
      </c>
    </row>
    <row r="15" spans="1:9">
      <c r="A15" s="28" t="s">
        <v>172</v>
      </c>
      <c r="B15" s="46" t="s">
        <v>284</v>
      </c>
      <c r="C15" s="51" t="s">
        <v>161</v>
      </c>
      <c r="D15" s="51" t="s">
        <v>163</v>
      </c>
      <c r="E15" s="49" t="s">
        <v>167</v>
      </c>
      <c r="F15" s="51" t="s">
        <v>173</v>
      </c>
      <c r="G15" s="48">
        <v>434556.6</v>
      </c>
      <c r="H15" s="48">
        <v>434556.6</v>
      </c>
    </row>
    <row r="16" spans="1:9" ht="39.6">
      <c r="A16" s="39" t="s">
        <v>174</v>
      </c>
      <c r="B16" s="46" t="s">
        <v>284</v>
      </c>
      <c r="C16" s="51" t="s">
        <v>161</v>
      </c>
      <c r="D16" s="51" t="s">
        <v>163</v>
      </c>
      <c r="E16" s="49" t="s">
        <v>167</v>
      </c>
      <c r="F16" s="51" t="s">
        <v>175</v>
      </c>
      <c r="G16" s="48">
        <v>131236.09</v>
      </c>
      <c r="H16" s="48">
        <v>131236.09</v>
      </c>
    </row>
    <row r="17" spans="1:9">
      <c r="A17" s="63" t="s">
        <v>182</v>
      </c>
      <c r="B17" s="53" t="s">
        <v>284</v>
      </c>
      <c r="C17" s="64" t="s">
        <v>161</v>
      </c>
      <c r="D17" s="53" t="s">
        <v>183</v>
      </c>
      <c r="E17" s="65"/>
      <c r="F17" s="196"/>
      <c r="G17" s="67">
        <v>5000</v>
      </c>
      <c r="H17" s="67">
        <v>5000</v>
      </c>
      <c r="I17" s="120"/>
    </row>
    <row r="18" spans="1:9" ht="66">
      <c r="A18" s="28" t="s">
        <v>184</v>
      </c>
      <c r="B18" s="46" t="s">
        <v>284</v>
      </c>
      <c r="C18" s="51" t="s">
        <v>161</v>
      </c>
      <c r="D18" s="46" t="s">
        <v>183</v>
      </c>
      <c r="E18" s="68" t="s">
        <v>185</v>
      </c>
      <c r="F18" s="69"/>
      <c r="G18" s="70">
        <v>5000</v>
      </c>
      <c r="H18" s="48">
        <v>5000</v>
      </c>
      <c r="I18" s="120"/>
    </row>
    <row r="19" spans="1:9" ht="66">
      <c r="A19" s="39" t="s">
        <v>186</v>
      </c>
      <c r="B19" s="46" t="s">
        <v>284</v>
      </c>
      <c r="C19" s="51" t="s">
        <v>161</v>
      </c>
      <c r="D19" s="46" t="s">
        <v>183</v>
      </c>
      <c r="E19" s="49" t="s">
        <v>185</v>
      </c>
      <c r="F19" s="46"/>
      <c r="G19" s="71">
        <f>G20</f>
        <v>5000</v>
      </c>
      <c r="H19" s="71">
        <f>H20</f>
        <v>5000</v>
      </c>
    </row>
    <row r="20" spans="1:9">
      <c r="A20" s="124" t="s">
        <v>187</v>
      </c>
      <c r="B20" s="46" t="s">
        <v>284</v>
      </c>
      <c r="C20" s="37" t="s">
        <v>161</v>
      </c>
      <c r="D20" s="21" t="s">
        <v>183</v>
      </c>
      <c r="E20" s="188" t="s">
        <v>185</v>
      </c>
      <c r="F20" s="119" t="s">
        <v>188</v>
      </c>
      <c r="G20" s="72">
        <v>5000</v>
      </c>
      <c r="H20" s="71">
        <v>5000</v>
      </c>
    </row>
    <row r="21" spans="1:9">
      <c r="A21" s="197" t="s">
        <v>189</v>
      </c>
      <c r="B21" s="154" t="s">
        <v>284</v>
      </c>
      <c r="C21" s="169" t="s">
        <v>161</v>
      </c>
      <c r="D21" s="154" t="s">
        <v>190</v>
      </c>
      <c r="E21" s="169"/>
      <c r="F21" s="170"/>
      <c r="G21" s="74">
        <f>G22</f>
        <v>2598210.0300000003</v>
      </c>
      <c r="H21" s="74">
        <f>H22</f>
        <v>1782665.03</v>
      </c>
    </row>
    <row r="22" spans="1:9" ht="63" customHeight="1">
      <c r="A22" s="28" t="s">
        <v>271</v>
      </c>
      <c r="B22" s="46" t="s">
        <v>284</v>
      </c>
      <c r="C22" s="51" t="s">
        <v>161</v>
      </c>
      <c r="D22" s="46" t="s">
        <v>190</v>
      </c>
      <c r="E22" s="49" t="s">
        <v>165</v>
      </c>
      <c r="F22" s="69"/>
      <c r="G22" s="70">
        <f>SUM(G23)</f>
        <v>2598210.0300000003</v>
      </c>
      <c r="H22" s="48">
        <f>SUM(H23)</f>
        <v>1782665.03</v>
      </c>
    </row>
    <row r="23" spans="1:9" ht="87.6" customHeight="1">
      <c r="A23" s="50" t="s">
        <v>272</v>
      </c>
      <c r="B23" s="46" t="s">
        <v>284</v>
      </c>
      <c r="C23" s="51" t="s">
        <v>161</v>
      </c>
      <c r="D23" s="46" t="s">
        <v>190</v>
      </c>
      <c r="E23" s="49" t="s">
        <v>193</v>
      </c>
      <c r="F23" s="69"/>
      <c r="G23" s="70">
        <f>SUM(G24+G28+G33)</f>
        <v>2598210.0300000003</v>
      </c>
      <c r="H23" s="48">
        <f>SUM(H24+H28+H33)</f>
        <v>1782665.03</v>
      </c>
    </row>
    <row r="24" spans="1:9" ht="52.8">
      <c r="A24" s="39" t="s">
        <v>168</v>
      </c>
      <c r="B24" s="46" t="s">
        <v>284</v>
      </c>
      <c r="C24" s="51" t="s">
        <v>161</v>
      </c>
      <c r="D24" s="51" t="s">
        <v>190</v>
      </c>
      <c r="E24" s="49" t="s">
        <v>193</v>
      </c>
      <c r="F24" s="46" t="s">
        <v>169</v>
      </c>
      <c r="G24" s="80">
        <f>SUM(G25)</f>
        <v>1182523.57</v>
      </c>
      <c r="H24" s="204">
        <f>SUM(H25)</f>
        <v>1182523.57</v>
      </c>
    </row>
    <row r="25" spans="1:9" ht="26.4">
      <c r="A25" s="39" t="s">
        <v>170</v>
      </c>
      <c r="B25" s="46" t="s">
        <v>284</v>
      </c>
      <c r="C25" s="51" t="s">
        <v>161</v>
      </c>
      <c r="D25" s="51">
        <v>13</v>
      </c>
      <c r="E25" s="49" t="s">
        <v>193</v>
      </c>
      <c r="F25" s="51" t="s">
        <v>171</v>
      </c>
      <c r="G25" s="70">
        <f>SUM(G26:G27)</f>
        <v>1182523.57</v>
      </c>
      <c r="H25" s="48">
        <f>SUM(H26:H27)</f>
        <v>1182523.57</v>
      </c>
    </row>
    <row r="26" spans="1:9">
      <c r="A26" s="28" t="s">
        <v>172</v>
      </c>
      <c r="B26" s="46" t="s">
        <v>284</v>
      </c>
      <c r="C26" s="51" t="s">
        <v>161</v>
      </c>
      <c r="D26" s="51">
        <v>13</v>
      </c>
      <c r="E26" s="49" t="s">
        <v>193</v>
      </c>
      <c r="F26" s="51" t="s">
        <v>173</v>
      </c>
      <c r="G26" s="70">
        <v>908236</v>
      </c>
      <c r="H26" s="48">
        <v>908236</v>
      </c>
    </row>
    <row r="27" spans="1:9" ht="39.6">
      <c r="A27" s="39" t="s">
        <v>174</v>
      </c>
      <c r="B27" s="46" t="s">
        <v>284</v>
      </c>
      <c r="C27" s="51" t="s">
        <v>161</v>
      </c>
      <c r="D27" s="51">
        <v>13</v>
      </c>
      <c r="E27" s="49" t="s">
        <v>193</v>
      </c>
      <c r="F27" s="51" t="s">
        <v>175</v>
      </c>
      <c r="G27" s="70">
        <v>274287.57</v>
      </c>
      <c r="H27" s="48">
        <v>274287.57</v>
      </c>
    </row>
    <row r="28" spans="1:9" ht="26.4">
      <c r="A28" s="39" t="s">
        <v>194</v>
      </c>
      <c r="B28" s="46" t="s">
        <v>284</v>
      </c>
      <c r="C28" s="51" t="s">
        <v>161</v>
      </c>
      <c r="D28" s="51">
        <v>13</v>
      </c>
      <c r="E28" s="49" t="s">
        <v>193</v>
      </c>
      <c r="F28" s="51" t="s">
        <v>195</v>
      </c>
      <c r="G28" s="48">
        <f>G29</f>
        <v>1375686.46</v>
      </c>
      <c r="H28" s="48">
        <f>H29</f>
        <v>575141.46</v>
      </c>
    </row>
    <row r="29" spans="1:9" ht="26.4">
      <c r="A29" s="39" t="s">
        <v>196</v>
      </c>
      <c r="B29" s="46" t="s">
        <v>284</v>
      </c>
      <c r="C29" s="51" t="s">
        <v>161</v>
      </c>
      <c r="D29" s="51">
        <v>13</v>
      </c>
      <c r="E29" s="49" t="s">
        <v>193</v>
      </c>
      <c r="F29" s="51" t="s">
        <v>197</v>
      </c>
      <c r="G29" s="48">
        <f>SUM(G30:G32)</f>
        <v>1375686.46</v>
      </c>
      <c r="H29" s="48">
        <f>SUM(H30:H32)</f>
        <v>575141.46</v>
      </c>
    </row>
    <row r="30" spans="1:9" ht="26.4">
      <c r="A30" s="28" t="s">
        <v>198</v>
      </c>
      <c r="B30" s="46" t="s">
        <v>284</v>
      </c>
      <c r="C30" s="51" t="s">
        <v>161</v>
      </c>
      <c r="D30" s="51">
        <v>13</v>
      </c>
      <c r="E30" s="49" t="s">
        <v>193</v>
      </c>
      <c r="F30" s="51" t="s">
        <v>199</v>
      </c>
      <c r="G30" s="48">
        <v>50000</v>
      </c>
      <c r="H30" s="48">
        <v>80000</v>
      </c>
    </row>
    <row r="31" spans="1:9" ht="26.4">
      <c r="A31" s="39" t="s">
        <v>200</v>
      </c>
      <c r="B31" s="46" t="s">
        <v>284</v>
      </c>
      <c r="C31" s="51" t="s">
        <v>161</v>
      </c>
      <c r="D31" s="51">
        <v>13</v>
      </c>
      <c r="E31" s="49" t="s">
        <v>193</v>
      </c>
      <c r="F31" s="51" t="s">
        <v>201</v>
      </c>
      <c r="G31" s="48">
        <v>1305686.46</v>
      </c>
      <c r="H31" s="48">
        <v>475141.46</v>
      </c>
    </row>
    <row r="32" spans="1:9">
      <c r="A32" s="39" t="s">
        <v>202</v>
      </c>
      <c r="B32" s="46" t="s">
        <v>284</v>
      </c>
      <c r="C32" s="51" t="s">
        <v>161</v>
      </c>
      <c r="D32" s="51" t="s">
        <v>190</v>
      </c>
      <c r="E32" s="49" t="s">
        <v>193</v>
      </c>
      <c r="F32" s="51" t="s">
        <v>203</v>
      </c>
      <c r="G32" s="81">
        <v>20000</v>
      </c>
      <c r="H32" s="48">
        <v>20000</v>
      </c>
    </row>
    <row r="33" spans="1:9">
      <c r="A33" s="39" t="s">
        <v>204</v>
      </c>
      <c r="B33" s="46" t="s">
        <v>284</v>
      </c>
      <c r="C33" s="51" t="s">
        <v>161</v>
      </c>
      <c r="D33" s="51">
        <v>13</v>
      </c>
      <c r="E33" s="49" t="s">
        <v>193</v>
      </c>
      <c r="F33" s="51" t="s">
        <v>205</v>
      </c>
      <c r="G33" s="48">
        <f>SUM(G34:G36)</f>
        <v>40000</v>
      </c>
      <c r="H33" s="48">
        <f>SUM(H34:H36)</f>
        <v>25000</v>
      </c>
    </row>
    <row r="34" spans="1:9">
      <c r="A34" s="39" t="s">
        <v>206</v>
      </c>
      <c r="B34" s="46" t="s">
        <v>284</v>
      </c>
      <c r="C34" s="51" t="s">
        <v>161</v>
      </c>
      <c r="D34" s="51">
        <v>13</v>
      </c>
      <c r="E34" s="49" t="s">
        <v>193</v>
      </c>
      <c r="F34" s="51" t="s">
        <v>207</v>
      </c>
      <c r="G34" s="48">
        <v>10000</v>
      </c>
      <c r="H34" s="48">
        <v>10000</v>
      </c>
    </row>
    <row r="35" spans="1:9">
      <c r="A35" s="39" t="s">
        <v>208</v>
      </c>
      <c r="B35" s="46" t="s">
        <v>284</v>
      </c>
      <c r="C35" s="51" t="s">
        <v>161</v>
      </c>
      <c r="D35" s="51">
        <v>13</v>
      </c>
      <c r="E35" s="49" t="s">
        <v>193</v>
      </c>
      <c r="F35" s="51" t="s">
        <v>209</v>
      </c>
      <c r="G35" s="48">
        <v>10000</v>
      </c>
      <c r="H35" s="48">
        <v>10000</v>
      </c>
    </row>
    <row r="36" spans="1:9">
      <c r="A36" s="39" t="s">
        <v>210</v>
      </c>
      <c r="B36" s="46"/>
      <c r="C36" s="51" t="s">
        <v>161</v>
      </c>
      <c r="D36" s="51">
        <v>13</v>
      </c>
      <c r="E36" s="49" t="s">
        <v>193</v>
      </c>
      <c r="F36" s="51" t="s">
        <v>211</v>
      </c>
      <c r="G36" s="48">
        <v>20000</v>
      </c>
      <c r="H36" s="48">
        <v>5000</v>
      </c>
    </row>
    <row r="37" spans="1:9">
      <c r="A37" s="42" t="s">
        <v>221</v>
      </c>
      <c r="B37" s="53" t="s">
        <v>284</v>
      </c>
      <c r="C37" s="43" t="s">
        <v>163</v>
      </c>
      <c r="D37" s="43"/>
      <c r="E37" s="44"/>
      <c r="F37" s="195"/>
      <c r="G37" s="45">
        <f>G38</f>
        <v>376600</v>
      </c>
      <c r="H37" s="45">
        <f>H38</f>
        <v>411100</v>
      </c>
    </row>
    <row r="38" spans="1:9">
      <c r="A38" s="28" t="s">
        <v>222</v>
      </c>
      <c r="B38" s="46" t="s">
        <v>284</v>
      </c>
      <c r="C38" s="46" t="s">
        <v>163</v>
      </c>
      <c r="D38" s="46" t="s">
        <v>223</v>
      </c>
      <c r="E38" s="47"/>
      <c r="F38" s="46"/>
      <c r="G38" s="48">
        <f>G39</f>
        <v>376600</v>
      </c>
      <c r="H38" s="48">
        <f>H39</f>
        <v>411100</v>
      </c>
    </row>
    <row r="39" spans="1:9" ht="52.8">
      <c r="A39" s="28" t="s">
        <v>320</v>
      </c>
      <c r="B39" s="46" t="s">
        <v>284</v>
      </c>
      <c r="C39" s="46" t="s">
        <v>163</v>
      </c>
      <c r="D39" s="46" t="s">
        <v>223</v>
      </c>
      <c r="E39" s="88" t="s">
        <v>225</v>
      </c>
      <c r="F39" s="46"/>
      <c r="G39" s="48">
        <f>G40+G44</f>
        <v>376600</v>
      </c>
      <c r="H39" s="48">
        <f>H40+H44</f>
        <v>411100</v>
      </c>
    </row>
    <row r="40" spans="1:9" ht="52.8">
      <c r="A40" s="39" t="s">
        <v>168</v>
      </c>
      <c r="B40" s="46" t="s">
        <v>284</v>
      </c>
      <c r="C40" s="51" t="s">
        <v>163</v>
      </c>
      <c r="D40" s="51" t="s">
        <v>223</v>
      </c>
      <c r="E40" s="88" t="s">
        <v>225</v>
      </c>
      <c r="F40" s="46" t="s">
        <v>169</v>
      </c>
      <c r="G40" s="48">
        <f>G41</f>
        <v>350602.57</v>
      </c>
      <c r="H40" s="48">
        <f>H41</f>
        <v>350602.57</v>
      </c>
      <c r="I40" s="137"/>
    </row>
    <row r="41" spans="1:9" ht="26.4">
      <c r="A41" s="39" t="s">
        <v>170</v>
      </c>
      <c r="B41" s="46" t="s">
        <v>284</v>
      </c>
      <c r="C41" s="51" t="s">
        <v>163</v>
      </c>
      <c r="D41" s="51" t="s">
        <v>223</v>
      </c>
      <c r="E41" s="88" t="s">
        <v>225</v>
      </c>
      <c r="F41" s="51" t="s">
        <v>171</v>
      </c>
      <c r="G41" s="48">
        <f>G42+G43</f>
        <v>350602.57</v>
      </c>
      <c r="H41" s="48">
        <f>H42+H43</f>
        <v>350602.57</v>
      </c>
      <c r="I41" s="137"/>
    </row>
    <row r="42" spans="1:9">
      <c r="A42" s="28" t="s">
        <v>172</v>
      </c>
      <c r="B42" s="46" t="s">
        <v>284</v>
      </c>
      <c r="C42" s="51" t="s">
        <v>163</v>
      </c>
      <c r="D42" s="51" t="s">
        <v>223</v>
      </c>
      <c r="E42" s="88" t="s">
        <v>225</v>
      </c>
      <c r="F42" s="51" t="s">
        <v>173</v>
      </c>
      <c r="G42" s="48">
        <v>269280</v>
      </c>
      <c r="H42" s="48">
        <v>269280</v>
      </c>
    </row>
    <row r="43" spans="1:9" ht="39.6">
      <c r="A43" s="39" t="s">
        <v>174</v>
      </c>
      <c r="B43" s="46" t="s">
        <v>284</v>
      </c>
      <c r="C43" s="51" t="s">
        <v>163</v>
      </c>
      <c r="D43" s="51" t="s">
        <v>223</v>
      </c>
      <c r="E43" s="88" t="s">
        <v>225</v>
      </c>
      <c r="F43" s="51" t="s">
        <v>175</v>
      </c>
      <c r="G43" s="48">
        <v>81322.570000000007</v>
      </c>
      <c r="H43" s="48">
        <v>81322.570000000007</v>
      </c>
    </row>
    <row r="44" spans="1:9" ht="26.4">
      <c r="A44" s="39" t="s">
        <v>194</v>
      </c>
      <c r="B44" s="46" t="s">
        <v>284</v>
      </c>
      <c r="C44" s="51" t="s">
        <v>163</v>
      </c>
      <c r="D44" s="51" t="s">
        <v>223</v>
      </c>
      <c r="E44" s="88" t="s">
        <v>225</v>
      </c>
      <c r="F44" s="46" t="s">
        <v>195</v>
      </c>
      <c r="G44" s="48">
        <f>G46</f>
        <v>25997.43</v>
      </c>
      <c r="H44" s="48">
        <f>H46</f>
        <v>60497.43</v>
      </c>
    </row>
    <row r="45" spans="1:9" ht="26.4">
      <c r="A45" s="39" t="s">
        <v>196</v>
      </c>
      <c r="B45" s="46" t="s">
        <v>284</v>
      </c>
      <c r="C45" s="51" t="s">
        <v>163</v>
      </c>
      <c r="D45" s="51" t="s">
        <v>223</v>
      </c>
      <c r="E45" s="88" t="s">
        <v>225</v>
      </c>
      <c r="F45" s="46" t="s">
        <v>197</v>
      </c>
      <c r="G45" s="48">
        <f>G46</f>
        <v>25997.43</v>
      </c>
      <c r="H45" s="48">
        <f>H46</f>
        <v>60497.43</v>
      </c>
    </row>
    <row r="46" spans="1:9" ht="26.4">
      <c r="A46" s="39" t="s">
        <v>200</v>
      </c>
      <c r="B46" s="46" t="s">
        <v>284</v>
      </c>
      <c r="C46" s="51" t="s">
        <v>163</v>
      </c>
      <c r="D46" s="51" t="s">
        <v>223</v>
      </c>
      <c r="E46" s="88" t="s">
        <v>225</v>
      </c>
      <c r="F46" s="46" t="s">
        <v>201</v>
      </c>
      <c r="G46" s="71">
        <v>25997.43</v>
      </c>
      <c r="H46" s="71">
        <v>60497.43</v>
      </c>
    </row>
    <row r="47" spans="1:9" ht="27">
      <c r="A47" s="107" t="s">
        <v>226</v>
      </c>
      <c r="B47" s="53" t="s">
        <v>284</v>
      </c>
      <c r="C47" s="43" t="s">
        <v>223</v>
      </c>
      <c r="D47" s="53"/>
      <c r="E47" s="91"/>
      <c r="F47" s="198"/>
      <c r="G47" s="45">
        <f>G48</f>
        <v>50000</v>
      </c>
      <c r="H47" s="45">
        <f>H48</f>
        <v>30000</v>
      </c>
    </row>
    <row r="48" spans="1:9" ht="26.4">
      <c r="A48" s="39" t="s">
        <v>227</v>
      </c>
      <c r="B48" s="46" t="s">
        <v>284</v>
      </c>
      <c r="C48" s="46" t="s">
        <v>223</v>
      </c>
      <c r="D48" s="46" t="s">
        <v>228</v>
      </c>
      <c r="E48" s="82"/>
      <c r="F48" s="51"/>
      <c r="G48" s="48">
        <f>G49</f>
        <v>50000</v>
      </c>
      <c r="H48" s="48">
        <f>H49</f>
        <v>30000</v>
      </c>
    </row>
    <row r="49" spans="1:9" ht="39.6">
      <c r="A49" s="39" t="s">
        <v>321</v>
      </c>
      <c r="B49" s="46" t="s">
        <v>284</v>
      </c>
      <c r="C49" s="46" t="s">
        <v>223</v>
      </c>
      <c r="D49" s="46" t="s">
        <v>228</v>
      </c>
      <c r="E49" s="82" t="s">
        <v>230</v>
      </c>
      <c r="F49" s="51"/>
      <c r="G49" s="48">
        <f t="shared" ref="G49:H51" si="1">SUM(G50)</f>
        <v>50000</v>
      </c>
      <c r="H49" s="48">
        <f t="shared" si="1"/>
        <v>30000</v>
      </c>
    </row>
    <row r="50" spans="1:9" ht="26.4">
      <c r="A50" s="39" t="s">
        <v>194</v>
      </c>
      <c r="B50" s="46" t="s">
        <v>284</v>
      </c>
      <c r="C50" s="46" t="s">
        <v>223</v>
      </c>
      <c r="D50" s="46" t="s">
        <v>228</v>
      </c>
      <c r="E50" s="82" t="s">
        <v>230</v>
      </c>
      <c r="F50" s="51" t="s">
        <v>195</v>
      </c>
      <c r="G50" s="48">
        <f t="shared" si="1"/>
        <v>50000</v>
      </c>
      <c r="H50" s="48">
        <f t="shared" si="1"/>
        <v>30000</v>
      </c>
    </row>
    <row r="51" spans="1:9" ht="26.4">
      <c r="A51" s="39" t="s">
        <v>196</v>
      </c>
      <c r="B51" s="46" t="s">
        <v>284</v>
      </c>
      <c r="C51" s="46" t="s">
        <v>223</v>
      </c>
      <c r="D51" s="46" t="s">
        <v>228</v>
      </c>
      <c r="E51" s="82" t="s">
        <v>230</v>
      </c>
      <c r="F51" s="51" t="s">
        <v>197</v>
      </c>
      <c r="G51" s="48">
        <f t="shared" si="1"/>
        <v>50000</v>
      </c>
      <c r="H51" s="48">
        <f t="shared" si="1"/>
        <v>30000</v>
      </c>
    </row>
    <row r="52" spans="1:9" ht="26.4">
      <c r="A52" s="39" t="s">
        <v>200</v>
      </c>
      <c r="B52" s="46" t="s">
        <v>284</v>
      </c>
      <c r="C52" s="46" t="s">
        <v>223</v>
      </c>
      <c r="D52" s="46" t="s">
        <v>228</v>
      </c>
      <c r="E52" s="82" t="s">
        <v>230</v>
      </c>
      <c r="F52" s="51" t="s">
        <v>201</v>
      </c>
      <c r="G52" s="48">
        <v>50000</v>
      </c>
      <c r="H52" s="48">
        <v>30000</v>
      </c>
    </row>
    <row r="53" spans="1:9" ht="17.399999999999999">
      <c r="A53" s="92" t="s">
        <v>231</v>
      </c>
      <c r="B53" s="53" t="s">
        <v>284</v>
      </c>
      <c r="C53" s="93" t="s">
        <v>232</v>
      </c>
      <c r="D53" s="93" t="s">
        <v>233</v>
      </c>
      <c r="E53" s="94"/>
      <c r="F53" s="199"/>
      <c r="G53" s="96">
        <f>G54</f>
        <v>650000</v>
      </c>
      <c r="H53" s="96">
        <f>H54</f>
        <v>230300</v>
      </c>
      <c r="I53" s="138"/>
    </row>
    <row r="54" spans="1:9">
      <c r="A54" s="28" t="s">
        <v>234</v>
      </c>
      <c r="B54" s="46" t="s">
        <v>284</v>
      </c>
      <c r="C54" s="51" t="s">
        <v>232</v>
      </c>
      <c r="D54" s="46" t="s">
        <v>223</v>
      </c>
      <c r="E54" s="49"/>
      <c r="F54" s="46"/>
      <c r="G54" s="71">
        <f>G55</f>
        <v>650000</v>
      </c>
      <c r="H54" s="71">
        <f>SUM(H55)</f>
        <v>230300</v>
      </c>
    </row>
    <row r="55" spans="1:9" ht="39.6">
      <c r="A55" s="98" t="s">
        <v>235</v>
      </c>
      <c r="B55" s="46" t="s">
        <v>284</v>
      </c>
      <c r="C55" s="76" t="s">
        <v>232</v>
      </c>
      <c r="D55" s="79" t="s">
        <v>223</v>
      </c>
      <c r="E55" s="77" t="s">
        <v>236</v>
      </c>
      <c r="F55" s="108"/>
      <c r="G55" s="99">
        <f>SUM(G56)</f>
        <v>650000</v>
      </c>
      <c r="H55" s="99">
        <f>SUM(H56)</f>
        <v>230300</v>
      </c>
    </row>
    <row r="56" spans="1:9" ht="39.6">
      <c r="A56" s="97" t="s">
        <v>237</v>
      </c>
      <c r="B56" s="46" t="s">
        <v>284</v>
      </c>
      <c r="C56" s="51" t="s">
        <v>232</v>
      </c>
      <c r="D56" s="46" t="s">
        <v>223</v>
      </c>
      <c r="E56" s="49" t="s">
        <v>238</v>
      </c>
      <c r="F56" s="40"/>
      <c r="G56" s="99">
        <f>G57</f>
        <v>650000</v>
      </c>
      <c r="H56" s="99">
        <f>H57</f>
        <v>230300</v>
      </c>
    </row>
    <row r="57" spans="1:9" ht="26.4">
      <c r="A57" s="39" t="s">
        <v>194</v>
      </c>
      <c r="B57" s="46" t="s">
        <v>284</v>
      </c>
      <c r="C57" s="51" t="s">
        <v>232</v>
      </c>
      <c r="D57" s="46" t="s">
        <v>223</v>
      </c>
      <c r="E57" s="49" t="s">
        <v>238</v>
      </c>
      <c r="F57" s="46" t="s">
        <v>195</v>
      </c>
      <c r="G57" s="71">
        <f>G59</f>
        <v>650000</v>
      </c>
      <c r="H57" s="71">
        <f>H59</f>
        <v>230300</v>
      </c>
    </row>
    <row r="58" spans="1:9" ht="26.4">
      <c r="A58" s="39" t="s">
        <v>196</v>
      </c>
      <c r="B58" s="46" t="s">
        <v>284</v>
      </c>
      <c r="C58" s="51" t="s">
        <v>232</v>
      </c>
      <c r="D58" s="46" t="s">
        <v>223</v>
      </c>
      <c r="E58" s="49" t="s">
        <v>238</v>
      </c>
      <c r="F58" s="46" t="s">
        <v>197</v>
      </c>
      <c r="G58" s="71">
        <f>G59</f>
        <v>650000</v>
      </c>
      <c r="H58" s="71">
        <f>H59</f>
        <v>230300</v>
      </c>
    </row>
    <row r="59" spans="1:9" ht="26.4">
      <c r="A59" s="39" t="s">
        <v>200</v>
      </c>
      <c r="B59" s="46" t="s">
        <v>284</v>
      </c>
      <c r="C59" s="51" t="s">
        <v>232</v>
      </c>
      <c r="D59" s="46" t="s">
        <v>223</v>
      </c>
      <c r="E59" s="49" t="s">
        <v>238</v>
      </c>
      <c r="F59" s="46" t="s">
        <v>201</v>
      </c>
      <c r="G59" s="71">
        <v>650000</v>
      </c>
      <c r="H59" s="109">
        <v>230300</v>
      </c>
    </row>
    <row r="60" spans="1:9">
      <c r="A60" s="103" t="s">
        <v>239</v>
      </c>
      <c r="B60" s="53" t="s">
        <v>284</v>
      </c>
      <c r="C60" s="43" t="s">
        <v>240</v>
      </c>
      <c r="D60" s="43"/>
      <c r="E60" s="104"/>
      <c r="F60" s="195"/>
      <c r="G60" s="96">
        <f t="shared" ref="G60:H62" si="2">G61</f>
        <v>20000</v>
      </c>
      <c r="H60" s="96">
        <f t="shared" si="2"/>
        <v>15000</v>
      </c>
    </row>
    <row r="61" spans="1:9" ht="27">
      <c r="A61" s="100" t="s">
        <v>322</v>
      </c>
      <c r="B61" s="46" t="s">
        <v>284</v>
      </c>
      <c r="C61" s="46" t="s">
        <v>240</v>
      </c>
      <c r="D61" s="46" t="s">
        <v>161</v>
      </c>
      <c r="E61" s="101" t="s">
        <v>250</v>
      </c>
      <c r="F61" s="46"/>
      <c r="G61" s="48">
        <f t="shared" si="2"/>
        <v>20000</v>
      </c>
      <c r="H61" s="48">
        <f t="shared" si="2"/>
        <v>15000</v>
      </c>
    </row>
    <row r="62" spans="1:9" ht="26.4">
      <c r="A62" s="39" t="s">
        <v>194</v>
      </c>
      <c r="B62" s="46" t="s">
        <v>284</v>
      </c>
      <c r="C62" s="46" t="s">
        <v>240</v>
      </c>
      <c r="D62" s="46" t="s">
        <v>161</v>
      </c>
      <c r="E62" s="101" t="s">
        <v>242</v>
      </c>
      <c r="F62" s="46" t="s">
        <v>195</v>
      </c>
      <c r="G62" s="48">
        <f t="shared" si="2"/>
        <v>20000</v>
      </c>
      <c r="H62" s="48">
        <f t="shared" si="2"/>
        <v>15000</v>
      </c>
    </row>
    <row r="63" spans="1:9" ht="26.4">
      <c r="A63" s="39" t="s">
        <v>196</v>
      </c>
      <c r="B63" s="46" t="s">
        <v>284</v>
      </c>
      <c r="C63" s="46" t="s">
        <v>240</v>
      </c>
      <c r="D63" s="46" t="s">
        <v>161</v>
      </c>
      <c r="E63" s="101" t="s">
        <v>242</v>
      </c>
      <c r="F63" s="46" t="s">
        <v>197</v>
      </c>
      <c r="G63" s="48">
        <f>G64</f>
        <v>20000</v>
      </c>
      <c r="H63" s="25">
        <f>H64</f>
        <v>15000</v>
      </c>
    </row>
    <row r="64" spans="1:9" ht="26.4">
      <c r="A64" s="39" t="s">
        <v>200</v>
      </c>
      <c r="B64" s="46" t="s">
        <v>284</v>
      </c>
      <c r="C64" s="46" t="s">
        <v>240</v>
      </c>
      <c r="D64" s="46" t="s">
        <v>161</v>
      </c>
      <c r="E64" s="101" t="s">
        <v>242</v>
      </c>
      <c r="F64" s="46" t="s">
        <v>201</v>
      </c>
      <c r="G64" s="48">
        <v>20000</v>
      </c>
      <c r="H64" s="81">
        <v>15000</v>
      </c>
    </row>
    <row r="65" spans="1:8">
      <c r="A65" s="42" t="s">
        <v>252</v>
      </c>
      <c r="B65" s="53" t="s">
        <v>284</v>
      </c>
      <c r="C65" s="43" t="s">
        <v>228</v>
      </c>
      <c r="D65" s="105"/>
      <c r="E65" s="44"/>
      <c r="F65" s="200"/>
      <c r="G65" s="45">
        <f t="shared" ref="G65:H68" si="3">G66</f>
        <v>40847.279999999999</v>
      </c>
      <c r="H65" s="45">
        <f t="shared" si="3"/>
        <v>40847.279999999999</v>
      </c>
    </row>
    <row r="66" spans="1:8">
      <c r="A66" s="23" t="s">
        <v>253</v>
      </c>
      <c r="B66" s="46" t="s">
        <v>284</v>
      </c>
      <c r="C66" s="21" t="s">
        <v>228</v>
      </c>
      <c r="D66" s="21" t="s">
        <v>161</v>
      </c>
      <c r="E66" s="20"/>
      <c r="F66" s="201"/>
      <c r="G66" s="71">
        <f t="shared" si="3"/>
        <v>40847.279999999999</v>
      </c>
      <c r="H66" s="71">
        <f t="shared" si="3"/>
        <v>40847.279999999999</v>
      </c>
    </row>
    <row r="67" spans="1:8" ht="40.200000000000003">
      <c r="A67" s="100" t="s">
        <v>323</v>
      </c>
      <c r="B67" s="46" t="s">
        <v>284</v>
      </c>
      <c r="C67" s="46" t="s">
        <v>228</v>
      </c>
      <c r="D67" s="46" t="s">
        <v>161</v>
      </c>
      <c r="E67" s="49" t="s">
        <v>255</v>
      </c>
      <c r="F67" s="40"/>
      <c r="G67" s="71">
        <f t="shared" si="3"/>
        <v>40847.279999999999</v>
      </c>
      <c r="H67" s="115">
        <f t="shared" si="3"/>
        <v>40847.279999999999</v>
      </c>
    </row>
    <row r="68" spans="1:8">
      <c r="A68" s="100" t="s">
        <v>256</v>
      </c>
      <c r="B68" s="46" t="s">
        <v>284</v>
      </c>
      <c r="C68" s="46" t="s">
        <v>228</v>
      </c>
      <c r="D68" s="46" t="s">
        <v>161</v>
      </c>
      <c r="E68" s="49" t="s">
        <v>255</v>
      </c>
      <c r="F68" s="46" t="s">
        <v>257</v>
      </c>
      <c r="G68" s="71">
        <f t="shared" si="3"/>
        <v>40847.279999999999</v>
      </c>
      <c r="H68" s="115">
        <f t="shared" si="3"/>
        <v>40847.279999999999</v>
      </c>
    </row>
    <row r="69" spans="1:8">
      <c r="A69" s="100" t="s">
        <v>258</v>
      </c>
      <c r="B69" s="46" t="s">
        <v>284</v>
      </c>
      <c r="C69" s="46" t="s">
        <v>228</v>
      </c>
      <c r="D69" s="46" t="s">
        <v>161</v>
      </c>
      <c r="E69" s="49" t="s">
        <v>255</v>
      </c>
      <c r="F69" s="46" t="s">
        <v>259</v>
      </c>
      <c r="G69" s="71">
        <f>SUM(G70)</f>
        <v>40847.279999999999</v>
      </c>
      <c r="H69" s="115">
        <f>H70</f>
        <v>40847.279999999999</v>
      </c>
    </row>
    <row r="70" spans="1:8">
      <c r="A70" s="28" t="s">
        <v>260</v>
      </c>
      <c r="B70" s="46" t="s">
        <v>284</v>
      </c>
      <c r="C70" s="46" t="s">
        <v>228</v>
      </c>
      <c r="D70" s="46" t="s">
        <v>161</v>
      </c>
      <c r="E70" s="49" t="s">
        <v>255</v>
      </c>
      <c r="F70" s="46" t="s">
        <v>261</v>
      </c>
      <c r="G70" s="71">
        <v>40847.279999999999</v>
      </c>
      <c r="H70" s="71">
        <v>40847.279999999999</v>
      </c>
    </row>
    <row r="71" spans="1:8">
      <c r="A71" s="92" t="s">
        <v>262</v>
      </c>
      <c r="B71" s="53" t="s">
        <v>284</v>
      </c>
      <c r="C71" s="53" t="s">
        <v>183</v>
      </c>
      <c r="D71" s="53"/>
      <c r="E71" s="106"/>
      <c r="F71" s="202"/>
      <c r="G71" s="45">
        <f>G72</f>
        <v>15000</v>
      </c>
      <c r="H71" s="45">
        <f>H72</f>
        <v>15000</v>
      </c>
    </row>
    <row r="72" spans="1:8">
      <c r="A72" s="50" t="s">
        <v>263</v>
      </c>
      <c r="B72" s="46" t="s">
        <v>284</v>
      </c>
      <c r="C72" s="21" t="s">
        <v>183</v>
      </c>
      <c r="D72" s="21" t="s">
        <v>163</v>
      </c>
      <c r="E72" s="203"/>
      <c r="F72" s="119"/>
      <c r="G72" s="48">
        <f>G73</f>
        <v>15000</v>
      </c>
      <c r="H72" s="205">
        <f>H73</f>
        <v>15000</v>
      </c>
    </row>
    <row r="73" spans="1:8" ht="53.4">
      <c r="A73" s="100" t="s">
        <v>324</v>
      </c>
      <c r="B73" s="46" t="s">
        <v>284</v>
      </c>
      <c r="C73" s="46" t="s">
        <v>183</v>
      </c>
      <c r="D73" s="46" t="s">
        <v>163</v>
      </c>
      <c r="E73" s="101" t="s">
        <v>267</v>
      </c>
      <c r="F73" s="46"/>
      <c r="G73" s="48">
        <f>SUM(G74)</f>
        <v>15000</v>
      </c>
      <c r="H73" s="48">
        <f>SUM(H74)</f>
        <v>15000</v>
      </c>
    </row>
    <row r="74" spans="1:8" ht="26.4">
      <c r="A74" s="39" t="s">
        <v>194</v>
      </c>
      <c r="B74" s="46" t="s">
        <v>284</v>
      </c>
      <c r="C74" s="46" t="s">
        <v>183</v>
      </c>
      <c r="D74" s="46" t="s">
        <v>163</v>
      </c>
      <c r="E74" s="101" t="s">
        <v>267</v>
      </c>
      <c r="F74" s="46" t="s">
        <v>195</v>
      </c>
      <c r="G74" s="48">
        <f>G75</f>
        <v>15000</v>
      </c>
      <c r="H74" s="48">
        <f>H75</f>
        <v>15000</v>
      </c>
    </row>
    <row r="75" spans="1:8" ht="26.4">
      <c r="A75" s="39" t="s">
        <v>196</v>
      </c>
      <c r="B75" s="46" t="s">
        <v>284</v>
      </c>
      <c r="C75" s="46" t="s">
        <v>183</v>
      </c>
      <c r="D75" s="46" t="s">
        <v>163</v>
      </c>
      <c r="E75" s="101" t="s">
        <v>267</v>
      </c>
      <c r="F75" s="46" t="s">
        <v>197</v>
      </c>
      <c r="G75" s="48">
        <f>G76</f>
        <v>15000</v>
      </c>
      <c r="H75" s="48">
        <f>H76</f>
        <v>15000</v>
      </c>
    </row>
    <row r="76" spans="1:8" ht="26.4">
      <c r="A76" s="39" t="s">
        <v>200</v>
      </c>
      <c r="B76" s="46" t="s">
        <v>284</v>
      </c>
      <c r="C76" s="46" t="s">
        <v>183</v>
      </c>
      <c r="D76" s="46" t="s">
        <v>163</v>
      </c>
      <c r="E76" s="101" t="s">
        <v>267</v>
      </c>
      <c r="F76" s="46" t="s">
        <v>201</v>
      </c>
      <c r="G76" s="48">
        <v>15000</v>
      </c>
      <c r="H76" s="48">
        <v>15000</v>
      </c>
    </row>
  </sheetData>
  <mergeCells count="5">
    <mergeCell ref="E1:H1"/>
    <mergeCell ref="E2:H2"/>
    <mergeCell ref="A4:I4"/>
    <mergeCell ref="A5:H5"/>
    <mergeCell ref="A6:H6"/>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D22"/>
  <sheetViews>
    <sheetView workbookViewId="0">
      <selection activeCell="C9" sqref="C9"/>
    </sheetView>
  </sheetViews>
  <sheetFormatPr defaultRowHeight="14.4"/>
  <cols>
    <col min="1" max="1" width="17" customWidth="1"/>
    <col min="2" max="2" width="26.21875" customWidth="1"/>
    <col min="3" max="3" width="55" customWidth="1"/>
  </cols>
  <sheetData>
    <row r="1" spans="1:4">
      <c r="C1" s="234" t="s">
        <v>344</v>
      </c>
    </row>
    <row r="2" spans="1:4" ht="52.2">
      <c r="A2" s="171"/>
      <c r="B2" s="171"/>
      <c r="C2" s="235" t="s">
        <v>150</v>
      </c>
    </row>
    <row r="3" spans="1:4">
      <c r="A3" s="272" t="s">
        <v>292</v>
      </c>
      <c r="B3" s="272"/>
      <c r="C3" s="272"/>
    </row>
    <row r="4" spans="1:4">
      <c r="C4" s="172"/>
    </row>
    <row r="5" spans="1:4">
      <c r="C5" s="172"/>
    </row>
    <row r="6" spans="1:4">
      <c r="A6" s="173" t="s">
        <v>293</v>
      </c>
      <c r="B6" s="20" t="s">
        <v>156</v>
      </c>
      <c r="C6" s="20" t="s">
        <v>294</v>
      </c>
    </row>
    <row r="7" spans="1:4" ht="66">
      <c r="A7" s="20">
        <v>1</v>
      </c>
      <c r="B7" s="174" t="s">
        <v>167</v>
      </c>
      <c r="C7" s="175" t="s">
        <v>295</v>
      </c>
    </row>
    <row r="8" spans="1:4" ht="66">
      <c r="A8" s="176">
        <v>2</v>
      </c>
      <c r="B8" s="62" t="s">
        <v>185</v>
      </c>
      <c r="C8" s="58" t="s">
        <v>296</v>
      </c>
    </row>
    <row r="9" spans="1:4" ht="92.4">
      <c r="A9" s="20">
        <v>3</v>
      </c>
      <c r="B9" s="62" t="s">
        <v>193</v>
      </c>
      <c r="C9" s="177" t="s">
        <v>297</v>
      </c>
    </row>
    <row r="10" spans="1:4" ht="52.8">
      <c r="A10" s="20">
        <v>4</v>
      </c>
      <c r="B10" s="62" t="s">
        <v>177</v>
      </c>
      <c r="C10" s="177" t="s">
        <v>326</v>
      </c>
    </row>
    <row r="11" spans="1:4" ht="52.8">
      <c r="A11" s="20">
        <v>5</v>
      </c>
      <c r="B11" s="62" t="s">
        <v>213</v>
      </c>
      <c r="C11" s="177" t="s">
        <v>212</v>
      </c>
    </row>
    <row r="12" spans="1:4" ht="52.8">
      <c r="A12" s="176">
        <v>6</v>
      </c>
      <c r="B12" s="62" t="s">
        <v>217</v>
      </c>
      <c r="C12" s="177" t="s">
        <v>298</v>
      </c>
    </row>
    <row r="13" spans="1:4" ht="66">
      <c r="A13" s="176">
        <v>7</v>
      </c>
      <c r="B13" s="37" t="s">
        <v>225</v>
      </c>
      <c r="C13" s="23" t="s">
        <v>299</v>
      </c>
    </row>
    <row r="14" spans="1:4" ht="52.8">
      <c r="A14" s="20">
        <v>8</v>
      </c>
      <c r="B14" s="37" t="s">
        <v>230</v>
      </c>
      <c r="C14" s="178" t="s">
        <v>300</v>
      </c>
    </row>
    <row r="15" spans="1:4" ht="54.6" customHeight="1">
      <c r="A15" s="20">
        <v>9</v>
      </c>
      <c r="B15" s="232" t="s">
        <v>333</v>
      </c>
      <c r="C15" s="230" t="s">
        <v>332</v>
      </c>
      <c r="D15" s="231"/>
    </row>
    <row r="16" spans="1:4" ht="66">
      <c r="A16" s="176">
        <v>10</v>
      </c>
      <c r="B16" s="62" t="s">
        <v>238</v>
      </c>
      <c r="C16" s="124" t="s">
        <v>301</v>
      </c>
    </row>
    <row r="17" spans="1:3" ht="105.6">
      <c r="A17" s="176">
        <v>11</v>
      </c>
      <c r="B17" s="47" t="s">
        <v>244</v>
      </c>
      <c r="C17" s="213" t="s">
        <v>243</v>
      </c>
    </row>
    <row r="18" spans="1:3" ht="92.4">
      <c r="A18" s="176">
        <v>12</v>
      </c>
      <c r="B18" s="47" t="s">
        <v>245</v>
      </c>
      <c r="C18" s="39" t="s">
        <v>246</v>
      </c>
    </row>
    <row r="19" spans="1:3" ht="66">
      <c r="A19" s="176">
        <v>13</v>
      </c>
      <c r="B19" s="62" t="s">
        <v>242</v>
      </c>
      <c r="C19" s="179" t="s">
        <v>302</v>
      </c>
    </row>
    <row r="20" spans="1:3" ht="52.8">
      <c r="A20" s="20">
        <v>14</v>
      </c>
      <c r="B20" s="62" t="s">
        <v>255</v>
      </c>
      <c r="C20" s="180" t="s">
        <v>303</v>
      </c>
    </row>
    <row r="21" spans="1:3" ht="66.599999999999994">
      <c r="A21" s="176">
        <v>15</v>
      </c>
      <c r="B21" s="62" t="s">
        <v>267</v>
      </c>
      <c r="C21" s="181" t="s">
        <v>304</v>
      </c>
    </row>
    <row r="22" spans="1:3">
      <c r="A22" s="244"/>
      <c r="B22" s="125"/>
    </row>
  </sheetData>
  <mergeCells count="1">
    <mergeCell ref="A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vt:lpstr>
      <vt:lpstr>1.1</vt:lpstr>
      <vt:lpstr>2</vt:lpstr>
      <vt:lpstr>2.1</vt:lpstr>
      <vt:lpstr>3</vt:lpstr>
      <vt:lpstr>3.1</vt:lpstr>
      <vt:lpstr>4</vt:lpstr>
      <vt:lpstr>4.1</vt:lpstr>
      <vt:lpstr>6</vt:lpstr>
      <vt:lpstr>7</vt:lpstr>
      <vt:lpstr>7.1</vt:lpstr>
      <vt:lpstr>8</vt:lpstr>
      <vt:lpstr>9</vt:lpstr>
      <vt:lpstr>10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2024-12-10T07:49:28Z</dcterms:modified>
</cp:coreProperties>
</file>